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255" yWindow="60" windowWidth="29040" windowHeight="16770" tabRatio="500"/>
  </bookViews>
  <sheets>
    <sheet name="Sheet1" sheetId="1" r:id="rId1"/>
    <sheet name="chr_lengths" sheetId="2" r:id="rId2"/>
    <sheet name="Sheet3" sheetId="3" r:id="rId3"/>
  </sheets>
  <definedNames>
    <definedName name="chrNorm">chr_lengths!$C$87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9" i="1"/>
  <c r="Z78"/>
  <c r="R78"/>
  <c r="J78"/>
  <c r="D91"/>
  <c r="D90"/>
  <c r="D31" i="3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45"/>
  <c r="D44"/>
  <c r="D43"/>
  <c r="D42"/>
  <c r="D41"/>
  <c r="D40"/>
  <c r="D39"/>
  <c r="D38"/>
  <c r="D37"/>
  <c r="D36"/>
  <c r="D35"/>
  <c r="D34"/>
  <c r="D33"/>
  <c r="D32"/>
  <c r="C45"/>
  <c r="C44"/>
  <c r="C43"/>
  <c r="C42"/>
  <c r="C41"/>
  <c r="C40"/>
  <c r="C39"/>
  <c r="C38"/>
  <c r="C37"/>
  <c r="C36"/>
  <c r="C35"/>
  <c r="C34"/>
  <c r="C33"/>
  <c r="C32"/>
  <c r="C31"/>
  <c r="C22"/>
  <c r="C20"/>
  <c r="C19"/>
  <c r="C18"/>
  <c r="C17"/>
  <c r="C16"/>
  <c r="C15"/>
  <c r="C14"/>
  <c r="C13"/>
  <c r="C12"/>
  <c r="C11"/>
  <c r="C10"/>
  <c r="C9"/>
  <c r="C8"/>
  <c r="C7"/>
  <c r="C6"/>
  <c r="L83" i="1"/>
  <c r="T83"/>
  <c r="AB83"/>
  <c r="J83"/>
  <c r="R83"/>
  <c r="Z83"/>
  <c r="D85"/>
  <c r="D87"/>
  <c r="D86"/>
  <c r="E83"/>
  <c r="F83"/>
  <c r="G83"/>
  <c r="H83"/>
  <c r="I83"/>
  <c r="K83"/>
  <c r="M83"/>
  <c r="N83"/>
  <c r="O83"/>
  <c r="P83"/>
  <c r="Q83"/>
  <c r="S83"/>
  <c r="U83"/>
  <c r="V83"/>
  <c r="W83"/>
  <c r="X83"/>
  <c r="Y83"/>
  <c r="AA83"/>
  <c r="AC83"/>
  <c r="AD83"/>
  <c r="AE83"/>
  <c r="AF83"/>
  <c r="AG83"/>
  <c r="AH83"/>
  <c r="AI83"/>
  <c r="D83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E82"/>
  <c r="D82"/>
  <c r="AI78"/>
  <c r="AH78"/>
  <c r="AG78"/>
  <c r="AF78"/>
  <c r="AE78"/>
  <c r="AD78"/>
  <c r="AC78"/>
  <c r="AA78"/>
  <c r="Y78"/>
  <c r="X78"/>
  <c r="W78"/>
  <c r="V78"/>
  <c r="U78"/>
  <c r="G78"/>
  <c r="O78"/>
  <c r="M78"/>
  <c r="S78"/>
  <c r="Q78"/>
  <c r="P78"/>
  <c r="N78"/>
  <c r="K78"/>
  <c r="I78"/>
  <c r="E2" i="2"/>
  <c r="H78" i="1"/>
  <c r="F78"/>
  <c r="E78"/>
  <c r="C87" i="2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3"/>
  <c r="C4"/>
  <c r="C5"/>
  <c r="C6"/>
  <c r="C2"/>
  <c r="D78" i="1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D7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7"/>
  <c r="C8"/>
  <c r="C9"/>
  <c r="C10"/>
  <c r="C11"/>
  <c r="C12"/>
  <c r="C13"/>
  <c r="C14"/>
  <c r="C15"/>
  <c r="C16"/>
  <c r="C17"/>
  <c r="C18"/>
  <c r="C19"/>
  <c r="C20"/>
  <c r="C21"/>
  <c r="C23"/>
  <c r="C26"/>
</calcChain>
</file>

<file path=xl/sharedStrings.xml><?xml version="1.0" encoding="utf-8"?>
<sst xmlns="http://schemas.openxmlformats.org/spreadsheetml/2006/main" count="463" uniqueCount="62">
  <si>
    <t>STRELKA</t>
    <phoneticPr fontId="2" type="noConversion"/>
  </si>
  <si>
    <t>MUTATIONSEQ</t>
    <phoneticPr fontId="2" type="noConversion"/>
  </si>
  <si>
    <t>CNV</t>
    <phoneticPr fontId="2" type="noConversion"/>
  </si>
  <si>
    <t>LOH</t>
    <phoneticPr fontId="2" type="noConversion"/>
  </si>
  <si>
    <t>COMBINEDSNV</t>
    <phoneticPr fontId="2" type="noConversion"/>
  </si>
  <si>
    <t>GENOMIC</t>
    <phoneticPr fontId="2" type="noConversion"/>
  </si>
  <si>
    <t>NONGENOMIC</t>
    <phoneticPr fontId="2" type="noConversion"/>
  </si>
  <si>
    <t>NONPOG</t>
    <phoneticPr fontId="2" type="noConversion"/>
  </si>
  <si>
    <t>POG</t>
    <phoneticPr fontId="2" type="noConversion"/>
  </si>
  <si>
    <t>MERGE</t>
    <phoneticPr fontId="2" type="noConversion"/>
  </si>
  <si>
    <t>VCALL</t>
    <phoneticPr fontId="2" type="noConversion"/>
  </si>
  <si>
    <t>STRELKA</t>
    <phoneticPr fontId="2" type="noConversion"/>
  </si>
  <si>
    <t>MUTATIONSEQ</t>
    <phoneticPr fontId="2" type="noConversion"/>
  </si>
  <si>
    <t>CNV</t>
    <phoneticPr fontId="2" type="noConversion"/>
  </si>
  <si>
    <t>LOH</t>
    <phoneticPr fontId="2" type="noConversion"/>
  </si>
  <si>
    <t>COMBINEDSNV</t>
    <phoneticPr fontId="2" type="noConversion"/>
  </si>
  <si>
    <t>PAIREDMPILEUP</t>
    <phoneticPr fontId="2" type="noConversion"/>
  </si>
  <si>
    <t>Date</t>
    <phoneticPr fontId="2" type="noConversion"/>
  </si>
  <si>
    <t>20GB</t>
    <phoneticPr fontId="2" type="noConversion"/>
  </si>
  <si>
    <t>4GB</t>
    <phoneticPr fontId="2" type="noConversion"/>
  </si>
  <si>
    <t>20GB</t>
    <phoneticPr fontId="2" type="noConversion"/>
  </si>
  <si>
    <t>10GB</t>
    <phoneticPr fontId="2" type="noConversion"/>
  </si>
  <si>
    <t>4GB</t>
    <phoneticPr fontId="2" type="noConversion"/>
  </si>
  <si>
    <t>Multithreaded</t>
    <phoneticPr fontId="2" type="noConversion"/>
  </si>
  <si>
    <t>Unknown</t>
    <phoneticPr fontId="2" type="noConversion"/>
  </si>
  <si>
    <t>Memory</t>
    <phoneticPr fontId="2" type="noConversion"/>
  </si>
  <si>
    <t>Memory Per Chromosome</t>
    <phoneticPr fontId="2" type="noConversion"/>
  </si>
  <si>
    <t>Processors</t>
    <phoneticPr fontId="2" type="noConversion"/>
  </si>
  <si>
    <t>Failure Rate (%)</t>
    <phoneticPr fontId="2" type="noConversion"/>
  </si>
  <si>
    <t>Process Timings</t>
    <phoneticPr fontId="2" type="noConversion"/>
  </si>
  <si>
    <t>TOTAL</t>
    <phoneticPr fontId="2" type="noConversion"/>
  </si>
  <si>
    <t>ALL ANALYSES</t>
    <phoneticPr fontId="2" type="noConversion"/>
  </si>
  <si>
    <t>Total</t>
    <phoneticPr fontId="2" type="noConversion"/>
  </si>
  <si>
    <t>Recorded Analyses</t>
    <phoneticPr fontId="2" type="noConversion"/>
  </si>
  <si>
    <t>Non Recorded Analyses</t>
    <phoneticPr fontId="2" type="noConversion"/>
  </si>
  <si>
    <t>mean</t>
  </si>
  <si>
    <t>MAKE_INDEX</t>
  </si>
  <si>
    <t>median</t>
  </si>
  <si>
    <t>std</t>
  </si>
  <si>
    <t>max</t>
  </si>
  <si>
    <t>min</t>
  </si>
  <si>
    <t>MAKE_BAMSTATS</t>
  </si>
  <si>
    <t>MARK_DUPLICATES</t>
    <phoneticPr fontId="2" type="noConversion"/>
  </si>
  <si>
    <t>SNP_CALL_VCF</t>
  </si>
  <si>
    <t>SNP_FILTER</t>
  </si>
  <si>
    <t>SNPEFF_ANNOTATION</t>
  </si>
  <si>
    <t>DBSNP_ANNOTATION</t>
  </si>
  <si>
    <t>Total Last 12 months</t>
  </si>
  <si>
    <t>CPU hours per run</t>
  </si>
  <si>
    <t>RAM per run</t>
  </si>
  <si>
    <t>Wall hours</t>
  </si>
  <si>
    <t>Total  Runs (12 months)</t>
  </si>
  <si>
    <t>Total Cpu Hours (12 months)</t>
  </si>
  <si>
    <t>Aggregate CPU hours(12 months)</t>
  </si>
  <si>
    <t xml:space="preserve">hours in a year </t>
  </si>
  <si>
    <t>Number of CPUs reqd (100% duty cycle)</t>
  </si>
  <si>
    <t>max cpu hours in month</t>
  </si>
  <si>
    <t>Peak Month Cpu hours (Nov 2014)</t>
  </si>
  <si>
    <t>Peak Month Cpus reqd (100% duty cycle)</t>
  </si>
  <si>
    <t>Mean CPU Hours per POG</t>
  </si>
  <si>
    <t>Mean Wall clock Hours per POG (serial)</t>
  </si>
  <si>
    <t xml:space="preserve"> CPU hours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</si>
</sst>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J91"/>
  <sheetViews>
    <sheetView tabSelected="1" workbookViewId="0">
      <pane ySplit="2370" topLeftCell="A60" activePane="bottomLeft"/>
      <selection activeCell="D6" sqref="D6:K6"/>
      <selection pane="bottomLeft" activeCell="B85" sqref="B85:D91"/>
    </sheetView>
  </sheetViews>
  <sheetFormatPr defaultColWidth="11" defaultRowHeight="12.75"/>
  <cols>
    <col min="1" max="1" width="10" customWidth="1"/>
    <col min="2" max="2" width="24.375" customWidth="1"/>
    <col min="3" max="3" width="11.875" customWidth="1"/>
    <col min="4" max="4" width="13.125" customWidth="1"/>
    <col min="5" max="5" width="12.25" customWidth="1"/>
    <col min="6" max="6" width="14.875" customWidth="1"/>
    <col min="9" max="9" width="12.125" customWidth="1"/>
    <col min="10" max="10" width="12.75" customWidth="1"/>
    <col min="11" max="11" width="11.375" customWidth="1"/>
    <col min="14" max="14" width="11.75" customWidth="1"/>
    <col min="17" max="18" width="12.125" customWidth="1"/>
    <col min="23" max="23" width="14.125" customWidth="1"/>
    <col min="25" max="25" width="12.125" customWidth="1"/>
    <col min="26" max="26" width="12.375" customWidth="1"/>
  </cols>
  <sheetData>
    <row r="3" spans="2:35">
      <c r="B3" s="2" t="s">
        <v>33</v>
      </c>
    </row>
    <row r="4" spans="2:35">
      <c r="D4" s="2" t="s">
        <v>5</v>
      </c>
      <c r="E4" s="2" t="s">
        <v>5</v>
      </c>
      <c r="F4" s="2" t="s">
        <v>5</v>
      </c>
      <c r="G4" s="2" t="s">
        <v>5</v>
      </c>
      <c r="H4" s="2" t="s">
        <v>5</v>
      </c>
      <c r="I4" s="2" t="s">
        <v>5</v>
      </c>
      <c r="J4" s="2" t="s">
        <v>5</v>
      </c>
      <c r="K4" s="2" t="s">
        <v>5</v>
      </c>
      <c r="L4" s="2" t="s">
        <v>5</v>
      </c>
      <c r="M4" s="2" t="s">
        <v>5</v>
      </c>
      <c r="N4" s="2" t="s">
        <v>5</v>
      </c>
      <c r="O4" s="2" t="s">
        <v>5</v>
      </c>
      <c r="P4" s="2" t="s">
        <v>5</v>
      </c>
      <c r="Q4" s="2" t="s">
        <v>5</v>
      </c>
      <c r="R4" s="2" t="s">
        <v>5</v>
      </c>
      <c r="S4" s="2" t="s">
        <v>5</v>
      </c>
      <c r="T4" s="2" t="s">
        <v>6</v>
      </c>
      <c r="U4" s="2" t="s">
        <v>6</v>
      </c>
      <c r="V4" s="2" t="s">
        <v>6</v>
      </c>
      <c r="W4" s="2" t="s">
        <v>6</v>
      </c>
      <c r="X4" s="2" t="s">
        <v>6</v>
      </c>
      <c r="Y4" s="2" t="s">
        <v>6</v>
      </c>
      <c r="Z4" s="2" t="s">
        <v>6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2" t="s">
        <v>6</v>
      </c>
      <c r="AI4" s="2" t="s">
        <v>6</v>
      </c>
    </row>
    <row r="5" spans="2:35">
      <c r="C5" s="2" t="s">
        <v>31</v>
      </c>
      <c r="D5" s="2" t="s">
        <v>7</v>
      </c>
      <c r="E5" s="2" t="s">
        <v>7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2" t="s">
        <v>8</v>
      </c>
      <c r="M5" s="2" t="s">
        <v>8</v>
      </c>
      <c r="N5" s="2" t="s">
        <v>8</v>
      </c>
      <c r="O5" s="2" t="s">
        <v>8</v>
      </c>
      <c r="P5" s="2" t="s">
        <v>8</v>
      </c>
      <c r="Q5" s="2" t="s">
        <v>8</v>
      </c>
      <c r="R5" s="2" t="s">
        <v>8</v>
      </c>
      <c r="S5" s="2" t="s">
        <v>8</v>
      </c>
      <c r="T5" s="2" t="s">
        <v>7</v>
      </c>
      <c r="U5" s="2" t="s">
        <v>7</v>
      </c>
      <c r="V5" s="2" t="s">
        <v>7</v>
      </c>
      <c r="W5" s="2" t="s">
        <v>7</v>
      </c>
      <c r="X5" s="2" t="s">
        <v>7</v>
      </c>
      <c r="Y5" s="2" t="s">
        <v>7</v>
      </c>
      <c r="Z5" s="2" t="s">
        <v>7</v>
      </c>
      <c r="AA5" s="2" t="s">
        <v>7</v>
      </c>
      <c r="AB5" s="2" t="s">
        <v>8</v>
      </c>
      <c r="AC5" s="2" t="s">
        <v>8</v>
      </c>
      <c r="AD5" s="2" t="s">
        <v>8</v>
      </c>
      <c r="AE5" s="2" t="s">
        <v>8</v>
      </c>
      <c r="AF5" s="2" t="s">
        <v>8</v>
      </c>
      <c r="AG5" s="2" t="s">
        <v>8</v>
      </c>
      <c r="AH5" s="2" t="s">
        <v>8</v>
      </c>
      <c r="AI5" s="2" t="s">
        <v>8</v>
      </c>
    </row>
    <row r="6" spans="2:35">
      <c r="B6" s="2" t="s">
        <v>17</v>
      </c>
      <c r="C6" s="2" t="s">
        <v>30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9</v>
      </c>
      <c r="M6" s="2" t="s">
        <v>10</v>
      </c>
      <c r="N6" s="2" t="s">
        <v>11</v>
      </c>
      <c r="O6" s="2" t="s">
        <v>12</v>
      </c>
      <c r="P6" s="2" t="s">
        <v>13</v>
      </c>
      <c r="Q6" s="2" t="s">
        <v>14</v>
      </c>
      <c r="R6" s="2" t="s">
        <v>15</v>
      </c>
      <c r="S6" s="2" t="s">
        <v>16</v>
      </c>
      <c r="T6" s="2" t="s">
        <v>9</v>
      </c>
      <c r="U6" s="2" t="s">
        <v>10</v>
      </c>
      <c r="V6" s="2" t="s">
        <v>11</v>
      </c>
      <c r="W6" s="2" t="s">
        <v>12</v>
      </c>
      <c r="X6" s="2" t="s">
        <v>13</v>
      </c>
      <c r="Y6" s="2" t="s">
        <v>14</v>
      </c>
      <c r="Z6" s="2" t="s">
        <v>15</v>
      </c>
      <c r="AA6" s="2" t="s">
        <v>16</v>
      </c>
      <c r="AB6" s="2" t="s">
        <v>9</v>
      </c>
      <c r="AC6" s="2" t="s">
        <v>10</v>
      </c>
      <c r="AD6" s="2" t="s">
        <v>11</v>
      </c>
      <c r="AE6" s="2" t="s">
        <v>12</v>
      </c>
      <c r="AF6" s="2" t="s">
        <v>13</v>
      </c>
      <c r="AG6" s="2" t="s">
        <v>14</v>
      </c>
      <c r="AH6" s="2" t="s">
        <v>15</v>
      </c>
      <c r="AI6" s="2" t="s">
        <v>16</v>
      </c>
    </row>
    <row r="7" spans="2:35">
      <c r="B7" s="1">
        <v>40178</v>
      </c>
      <c r="C7">
        <f t="shared" ref="C7:C21" si="0">SUM(D7:AI7)</f>
        <v>706</v>
      </c>
      <c r="D7">
        <v>42</v>
      </c>
      <c r="E7">
        <v>43</v>
      </c>
      <c r="F7">
        <v>2</v>
      </c>
      <c r="G7">
        <v>0</v>
      </c>
      <c r="H7">
        <v>7</v>
      </c>
      <c r="I7">
        <v>5</v>
      </c>
      <c r="J7">
        <v>0</v>
      </c>
      <c r="K7">
        <v>0</v>
      </c>
      <c r="L7">
        <v>8</v>
      </c>
      <c r="M7">
        <v>11</v>
      </c>
      <c r="N7">
        <v>8</v>
      </c>
      <c r="O7">
        <v>12</v>
      </c>
      <c r="P7">
        <v>79</v>
      </c>
      <c r="Q7">
        <v>82</v>
      </c>
      <c r="R7">
        <v>12</v>
      </c>
      <c r="S7">
        <v>0</v>
      </c>
      <c r="T7">
        <v>57</v>
      </c>
      <c r="U7">
        <v>332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3</v>
      </c>
      <c r="AC7">
        <v>3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</row>
    <row r="8" spans="2:35">
      <c r="B8" s="1">
        <v>40209</v>
      </c>
      <c r="C8">
        <f t="shared" si="0"/>
        <v>296</v>
      </c>
      <c r="D8">
        <v>19</v>
      </c>
      <c r="E8">
        <v>70</v>
      </c>
      <c r="F8">
        <v>1</v>
      </c>
      <c r="G8">
        <v>2</v>
      </c>
      <c r="H8">
        <v>14</v>
      </c>
      <c r="I8">
        <v>16</v>
      </c>
      <c r="J8">
        <v>2</v>
      </c>
      <c r="K8">
        <v>39</v>
      </c>
      <c r="L8">
        <v>17</v>
      </c>
      <c r="M8">
        <v>17</v>
      </c>
      <c r="N8">
        <v>5</v>
      </c>
      <c r="O8">
        <v>5</v>
      </c>
      <c r="P8">
        <v>39</v>
      </c>
      <c r="Q8">
        <v>39</v>
      </c>
      <c r="R8">
        <v>5</v>
      </c>
      <c r="S8">
        <v>0</v>
      </c>
      <c r="T8">
        <v>1</v>
      </c>
      <c r="U8">
        <v>3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2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</row>
    <row r="9" spans="2:35">
      <c r="B9" s="1">
        <v>40237</v>
      </c>
      <c r="C9">
        <f t="shared" si="0"/>
        <v>674</v>
      </c>
      <c r="D9">
        <v>112</v>
      </c>
      <c r="E9">
        <v>139</v>
      </c>
      <c r="F9">
        <v>19</v>
      </c>
      <c r="G9">
        <v>27</v>
      </c>
      <c r="H9">
        <v>6</v>
      </c>
      <c r="I9">
        <v>0</v>
      </c>
      <c r="J9">
        <v>0</v>
      </c>
      <c r="K9">
        <v>14</v>
      </c>
      <c r="L9">
        <v>12</v>
      </c>
      <c r="M9">
        <v>12</v>
      </c>
      <c r="N9">
        <v>13</v>
      </c>
      <c r="O9">
        <v>13</v>
      </c>
      <c r="P9">
        <v>92</v>
      </c>
      <c r="Q9">
        <v>92</v>
      </c>
      <c r="R9">
        <v>13</v>
      </c>
      <c r="S9">
        <v>0</v>
      </c>
      <c r="T9">
        <v>6</v>
      </c>
      <c r="U9">
        <v>104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</row>
    <row r="10" spans="2:35">
      <c r="B10" s="1">
        <v>40268</v>
      </c>
      <c r="C10">
        <f t="shared" si="0"/>
        <v>1899</v>
      </c>
      <c r="D10">
        <v>53</v>
      </c>
      <c r="E10">
        <v>56</v>
      </c>
      <c r="F10">
        <v>6</v>
      </c>
      <c r="G10">
        <v>30</v>
      </c>
      <c r="H10">
        <v>77</v>
      </c>
      <c r="I10">
        <v>21</v>
      </c>
      <c r="J10">
        <v>0</v>
      </c>
      <c r="K10">
        <v>0</v>
      </c>
      <c r="L10">
        <v>15</v>
      </c>
      <c r="M10">
        <v>12</v>
      </c>
      <c r="N10">
        <v>5</v>
      </c>
      <c r="O10">
        <v>4</v>
      </c>
      <c r="P10">
        <v>29</v>
      </c>
      <c r="Q10">
        <v>35</v>
      </c>
      <c r="R10">
        <v>4</v>
      </c>
      <c r="S10">
        <v>0</v>
      </c>
      <c r="T10">
        <v>24</v>
      </c>
      <c r="U10">
        <v>1528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</row>
    <row r="11" spans="2:35">
      <c r="B11" s="1">
        <v>40298</v>
      </c>
      <c r="C11">
        <f t="shared" si="0"/>
        <v>2193</v>
      </c>
      <c r="D11">
        <v>154</v>
      </c>
      <c r="E11">
        <v>150</v>
      </c>
      <c r="F11">
        <v>0</v>
      </c>
      <c r="G11">
        <v>0</v>
      </c>
      <c r="H11">
        <v>68</v>
      </c>
      <c r="I11">
        <v>0</v>
      </c>
      <c r="J11">
        <v>0</v>
      </c>
      <c r="K11">
        <v>35</v>
      </c>
      <c r="L11">
        <v>16</v>
      </c>
      <c r="M11">
        <v>16</v>
      </c>
      <c r="N11">
        <v>11</v>
      </c>
      <c r="O11">
        <v>10</v>
      </c>
      <c r="P11">
        <v>79</v>
      </c>
      <c r="Q11">
        <v>88</v>
      </c>
      <c r="R11">
        <v>10</v>
      </c>
      <c r="S11">
        <v>0</v>
      </c>
      <c r="T11">
        <v>7</v>
      </c>
      <c r="U11">
        <v>1549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</row>
    <row r="12" spans="2:35">
      <c r="B12" s="1">
        <v>40329</v>
      </c>
      <c r="C12">
        <f t="shared" si="0"/>
        <v>616</v>
      </c>
      <c r="D12">
        <v>42</v>
      </c>
      <c r="E12">
        <v>43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15</v>
      </c>
      <c r="M12">
        <v>17</v>
      </c>
      <c r="N12">
        <v>8</v>
      </c>
      <c r="O12">
        <v>8</v>
      </c>
      <c r="P12">
        <v>76</v>
      </c>
      <c r="Q12">
        <v>74</v>
      </c>
      <c r="R12">
        <v>6</v>
      </c>
      <c r="S12">
        <v>0</v>
      </c>
      <c r="T12">
        <v>3</v>
      </c>
      <c r="U12">
        <v>322</v>
      </c>
      <c r="V12">
        <v>2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</row>
    <row r="13" spans="2:35">
      <c r="B13" s="1">
        <v>40359</v>
      </c>
      <c r="C13">
        <f t="shared" si="0"/>
        <v>3180</v>
      </c>
      <c r="D13">
        <v>44</v>
      </c>
      <c r="E13">
        <v>114</v>
      </c>
      <c r="F13">
        <v>0</v>
      </c>
      <c r="G13">
        <v>0</v>
      </c>
      <c r="H13">
        <v>29</v>
      </c>
      <c r="I13">
        <v>0</v>
      </c>
      <c r="J13">
        <v>0</v>
      </c>
      <c r="K13">
        <v>25</v>
      </c>
      <c r="L13">
        <v>27</v>
      </c>
      <c r="M13">
        <v>27</v>
      </c>
      <c r="N13">
        <v>15</v>
      </c>
      <c r="O13">
        <v>15</v>
      </c>
      <c r="P13">
        <v>136</v>
      </c>
      <c r="Q13">
        <v>136</v>
      </c>
      <c r="R13">
        <v>16</v>
      </c>
      <c r="S13">
        <v>0</v>
      </c>
      <c r="T13">
        <v>39</v>
      </c>
      <c r="U13">
        <v>2</v>
      </c>
      <c r="V13">
        <v>1277</v>
      </c>
      <c r="W13">
        <v>0</v>
      </c>
      <c r="X13">
        <v>0</v>
      </c>
      <c r="Y13">
        <v>0</v>
      </c>
      <c r="Z13">
        <v>0</v>
      </c>
      <c r="AA13">
        <v>1278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</row>
    <row r="14" spans="2:35">
      <c r="B14" s="1">
        <v>40390</v>
      </c>
      <c r="C14">
        <f t="shared" si="0"/>
        <v>854</v>
      </c>
      <c r="D14">
        <v>90</v>
      </c>
      <c r="E14">
        <v>170</v>
      </c>
      <c r="F14">
        <v>33</v>
      </c>
      <c r="G14">
        <v>33</v>
      </c>
      <c r="H14">
        <v>131</v>
      </c>
      <c r="I14">
        <v>40</v>
      </c>
      <c r="J14">
        <v>0</v>
      </c>
      <c r="K14">
        <v>31</v>
      </c>
      <c r="L14">
        <v>10</v>
      </c>
      <c r="M14">
        <v>20</v>
      </c>
      <c r="N14">
        <v>8</v>
      </c>
      <c r="O14">
        <v>8</v>
      </c>
      <c r="P14">
        <v>77</v>
      </c>
      <c r="Q14">
        <v>77</v>
      </c>
      <c r="R14">
        <v>13</v>
      </c>
      <c r="S14">
        <v>0</v>
      </c>
      <c r="T14">
        <v>22</v>
      </c>
      <c r="U14">
        <v>89</v>
      </c>
      <c r="V14">
        <v>0</v>
      </c>
      <c r="W14">
        <v>0</v>
      </c>
      <c r="X14">
        <v>1</v>
      </c>
      <c r="Y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</row>
    <row r="15" spans="2:35">
      <c r="B15" s="1">
        <v>40421</v>
      </c>
      <c r="C15">
        <f t="shared" si="0"/>
        <v>857</v>
      </c>
      <c r="D15">
        <v>90</v>
      </c>
      <c r="E15">
        <v>67</v>
      </c>
      <c r="F15">
        <v>138</v>
      </c>
      <c r="G15">
        <v>22</v>
      </c>
      <c r="H15">
        <v>91</v>
      </c>
      <c r="I15">
        <v>22</v>
      </c>
      <c r="J15">
        <v>27</v>
      </c>
      <c r="K15">
        <v>214</v>
      </c>
      <c r="L15">
        <v>15</v>
      </c>
      <c r="M15">
        <v>15</v>
      </c>
      <c r="N15">
        <v>7</v>
      </c>
      <c r="O15">
        <v>7</v>
      </c>
      <c r="P15">
        <v>63</v>
      </c>
      <c r="Q15">
        <v>63</v>
      </c>
      <c r="R15">
        <v>8</v>
      </c>
      <c r="S15">
        <v>0</v>
      </c>
      <c r="T15">
        <v>2</v>
      </c>
      <c r="U15">
        <v>0</v>
      </c>
      <c r="V15">
        <v>5</v>
      </c>
      <c r="W15">
        <v>0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</row>
    <row r="16" spans="2:35">
      <c r="B16" s="1">
        <v>40451</v>
      </c>
      <c r="C16">
        <f t="shared" si="0"/>
        <v>843</v>
      </c>
      <c r="D16">
        <v>59</v>
      </c>
      <c r="E16">
        <v>113</v>
      </c>
      <c r="F16">
        <v>31</v>
      </c>
      <c r="G16">
        <v>32</v>
      </c>
      <c r="H16">
        <v>31</v>
      </c>
      <c r="I16">
        <v>31</v>
      </c>
      <c r="J16">
        <v>96</v>
      </c>
      <c r="K16">
        <v>0</v>
      </c>
      <c r="L16">
        <v>25</v>
      </c>
      <c r="M16">
        <v>25</v>
      </c>
      <c r="N16">
        <v>13</v>
      </c>
      <c r="O16">
        <v>13</v>
      </c>
      <c r="P16">
        <v>113</v>
      </c>
      <c r="Q16">
        <v>104</v>
      </c>
      <c r="R16">
        <v>13</v>
      </c>
      <c r="S16">
        <v>0</v>
      </c>
      <c r="T16">
        <v>5</v>
      </c>
      <c r="U16">
        <v>139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</row>
    <row r="17" spans="2:36">
      <c r="B17" s="1">
        <v>40482</v>
      </c>
      <c r="C17">
        <f t="shared" si="0"/>
        <v>760</v>
      </c>
      <c r="D17">
        <v>51</v>
      </c>
      <c r="E17">
        <v>57</v>
      </c>
      <c r="F17">
        <v>17</v>
      </c>
      <c r="G17">
        <v>17</v>
      </c>
      <c r="H17">
        <v>162</v>
      </c>
      <c r="I17">
        <v>162</v>
      </c>
      <c r="J17">
        <v>14</v>
      </c>
      <c r="K17">
        <v>0</v>
      </c>
      <c r="L17">
        <v>18</v>
      </c>
      <c r="M17">
        <v>18</v>
      </c>
      <c r="N17">
        <v>9</v>
      </c>
      <c r="O17">
        <v>9</v>
      </c>
      <c r="P17">
        <v>79</v>
      </c>
      <c r="Q17">
        <v>88</v>
      </c>
      <c r="R17">
        <v>11</v>
      </c>
      <c r="S17">
        <v>0</v>
      </c>
      <c r="T17">
        <v>1</v>
      </c>
      <c r="U17">
        <v>47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</row>
    <row r="18" spans="2:36">
      <c r="B18" s="1">
        <v>40512</v>
      </c>
      <c r="C18">
        <f t="shared" si="0"/>
        <v>287</v>
      </c>
      <c r="D18">
        <v>55</v>
      </c>
      <c r="E18">
        <v>64</v>
      </c>
      <c r="F18">
        <v>0</v>
      </c>
      <c r="G18">
        <v>0</v>
      </c>
      <c r="H18">
        <v>0</v>
      </c>
      <c r="I18">
        <v>0</v>
      </c>
      <c r="J18">
        <v>2</v>
      </c>
      <c r="K18">
        <v>0</v>
      </c>
      <c r="L18">
        <v>10</v>
      </c>
      <c r="M18">
        <v>10</v>
      </c>
      <c r="N18">
        <v>6</v>
      </c>
      <c r="O18">
        <v>6</v>
      </c>
      <c r="P18">
        <v>51</v>
      </c>
      <c r="Q18">
        <v>51</v>
      </c>
      <c r="R18">
        <v>6</v>
      </c>
      <c r="S18">
        <v>0</v>
      </c>
      <c r="T18">
        <v>4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22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</row>
    <row r="19" spans="2:36">
      <c r="B19" s="1">
        <v>40543</v>
      </c>
      <c r="C19">
        <f t="shared" si="0"/>
        <v>1755</v>
      </c>
      <c r="D19">
        <v>73</v>
      </c>
      <c r="E19">
        <v>73</v>
      </c>
      <c r="F19">
        <v>0</v>
      </c>
      <c r="G19">
        <v>0</v>
      </c>
      <c r="H19">
        <v>1</v>
      </c>
      <c r="I19">
        <v>0</v>
      </c>
      <c r="J19">
        <v>97</v>
      </c>
      <c r="K19">
        <v>0</v>
      </c>
      <c r="L19">
        <v>7</v>
      </c>
      <c r="M19">
        <v>7</v>
      </c>
      <c r="N19">
        <v>6</v>
      </c>
      <c r="O19">
        <v>6</v>
      </c>
      <c r="P19">
        <v>53</v>
      </c>
      <c r="Q19">
        <v>36</v>
      </c>
      <c r="R19">
        <v>3</v>
      </c>
      <c r="S19">
        <v>0</v>
      </c>
      <c r="T19">
        <v>2</v>
      </c>
      <c r="U19">
        <v>1390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</row>
    <row r="20" spans="2:36">
      <c r="B20" s="1">
        <v>40574</v>
      </c>
      <c r="C20">
        <f t="shared" si="0"/>
        <v>564</v>
      </c>
      <c r="D20">
        <v>134</v>
      </c>
      <c r="E20">
        <v>134</v>
      </c>
      <c r="F20">
        <v>15</v>
      </c>
      <c r="G20">
        <v>15</v>
      </c>
      <c r="H20">
        <v>0</v>
      </c>
      <c r="I20">
        <v>0</v>
      </c>
      <c r="J20">
        <v>0</v>
      </c>
      <c r="K20">
        <v>0</v>
      </c>
      <c r="L20">
        <v>7</v>
      </c>
      <c r="M20">
        <v>7</v>
      </c>
      <c r="N20">
        <v>12</v>
      </c>
      <c r="O20">
        <v>12</v>
      </c>
      <c r="P20">
        <v>107</v>
      </c>
      <c r="Q20">
        <v>105</v>
      </c>
      <c r="R20">
        <v>13</v>
      </c>
      <c r="S20">
        <v>0</v>
      </c>
      <c r="T20">
        <v>2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</row>
    <row r="21" spans="2:36">
      <c r="B21" s="1">
        <v>40602</v>
      </c>
      <c r="C21">
        <f t="shared" si="0"/>
        <v>774</v>
      </c>
      <c r="D21">
        <v>77</v>
      </c>
      <c r="E21">
        <v>77</v>
      </c>
      <c r="F21">
        <v>47</v>
      </c>
      <c r="G21">
        <v>27</v>
      </c>
      <c r="H21">
        <v>159</v>
      </c>
      <c r="I21">
        <v>45</v>
      </c>
      <c r="J21">
        <v>0</v>
      </c>
      <c r="K21">
        <v>0</v>
      </c>
      <c r="L21">
        <v>25</v>
      </c>
      <c r="M21">
        <v>24</v>
      </c>
      <c r="N21">
        <v>12</v>
      </c>
      <c r="O21">
        <v>12</v>
      </c>
      <c r="P21">
        <v>105</v>
      </c>
      <c r="Q21">
        <v>124</v>
      </c>
      <c r="R21">
        <v>13</v>
      </c>
      <c r="S21">
        <v>0</v>
      </c>
      <c r="T21">
        <v>26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</row>
    <row r="23" spans="2:36">
      <c r="B23" s="2" t="s">
        <v>34</v>
      </c>
      <c r="C23">
        <f>SUM(D23:AI23)</f>
        <v>1365</v>
      </c>
      <c r="D23">
        <v>60</v>
      </c>
      <c r="E23">
        <v>60</v>
      </c>
      <c r="F23">
        <v>80</v>
      </c>
      <c r="G23">
        <v>80</v>
      </c>
      <c r="H23">
        <v>500</v>
      </c>
      <c r="I23">
        <v>500</v>
      </c>
      <c r="J23">
        <v>80</v>
      </c>
      <c r="K23">
        <v>5</v>
      </c>
    </row>
    <row r="25" spans="2:36">
      <c r="B25" s="2"/>
    </row>
    <row r="26" spans="2:36">
      <c r="B26" s="2" t="s">
        <v>32</v>
      </c>
      <c r="C26" s="2">
        <f t="shared" ref="C26:AI26" si="1">SUM(C7:C23)</f>
        <v>17623</v>
      </c>
      <c r="D26" s="2">
        <f t="shared" si="1"/>
        <v>1155</v>
      </c>
      <c r="E26" s="2">
        <f t="shared" si="1"/>
        <v>1430</v>
      </c>
      <c r="F26" s="2">
        <f t="shared" si="1"/>
        <v>389</v>
      </c>
      <c r="G26" s="2">
        <f t="shared" si="1"/>
        <v>285</v>
      </c>
      <c r="H26" s="2">
        <f t="shared" si="1"/>
        <v>1276</v>
      </c>
      <c r="I26" s="2">
        <f t="shared" si="1"/>
        <v>842</v>
      </c>
      <c r="J26" s="2">
        <f t="shared" si="1"/>
        <v>318</v>
      </c>
      <c r="K26" s="2">
        <f t="shared" si="1"/>
        <v>363</v>
      </c>
      <c r="L26" s="2">
        <f t="shared" si="1"/>
        <v>227</v>
      </c>
      <c r="M26" s="2">
        <f t="shared" si="1"/>
        <v>238</v>
      </c>
      <c r="N26" s="2">
        <f t="shared" si="1"/>
        <v>138</v>
      </c>
      <c r="O26" s="2">
        <f t="shared" si="1"/>
        <v>140</v>
      </c>
      <c r="P26" s="2">
        <f t="shared" si="1"/>
        <v>1178</v>
      </c>
      <c r="Q26" s="2">
        <f t="shared" si="1"/>
        <v>1194</v>
      </c>
      <c r="R26" s="2">
        <f t="shared" si="1"/>
        <v>146</v>
      </c>
      <c r="S26" s="2">
        <f t="shared" si="1"/>
        <v>0</v>
      </c>
      <c r="T26" s="2">
        <f t="shared" si="1"/>
        <v>201</v>
      </c>
      <c r="U26" s="2">
        <f t="shared" si="1"/>
        <v>5506</v>
      </c>
      <c r="V26" s="2">
        <f t="shared" si="1"/>
        <v>1284</v>
      </c>
      <c r="W26" s="2">
        <f t="shared" si="1"/>
        <v>0</v>
      </c>
      <c r="X26" s="2">
        <f t="shared" si="1"/>
        <v>1</v>
      </c>
      <c r="Y26" s="2">
        <f t="shared" si="1"/>
        <v>0</v>
      </c>
      <c r="Z26" s="2">
        <f t="shared" si="1"/>
        <v>0</v>
      </c>
      <c r="AA26" s="2">
        <f t="shared" si="1"/>
        <v>1280</v>
      </c>
      <c r="AB26" s="2">
        <f t="shared" si="1"/>
        <v>29</v>
      </c>
      <c r="AC26" s="2">
        <f t="shared" si="1"/>
        <v>3</v>
      </c>
      <c r="AD26" s="2">
        <f t="shared" si="1"/>
        <v>0</v>
      </c>
      <c r="AE26" s="2">
        <f t="shared" si="1"/>
        <v>0</v>
      </c>
      <c r="AF26" s="2">
        <f t="shared" si="1"/>
        <v>0</v>
      </c>
      <c r="AG26" s="2">
        <f t="shared" si="1"/>
        <v>0</v>
      </c>
      <c r="AH26" s="2">
        <f t="shared" si="1"/>
        <v>0</v>
      </c>
      <c r="AI26" s="2">
        <f t="shared" si="1"/>
        <v>0</v>
      </c>
      <c r="AJ26" s="2"/>
    </row>
    <row r="27" spans="2:36">
      <c r="B27" s="2" t="s">
        <v>47</v>
      </c>
      <c r="C27" s="2">
        <f>SUM(C9:C20)</f>
        <v>14482</v>
      </c>
      <c r="D27" s="2">
        <f t="shared" ref="D27:AI27" si="2">SUM(D9:D20)</f>
        <v>957</v>
      </c>
      <c r="E27" s="2">
        <f t="shared" si="2"/>
        <v>1180</v>
      </c>
      <c r="F27" s="2">
        <f t="shared" si="2"/>
        <v>259</v>
      </c>
      <c r="G27" s="2">
        <f t="shared" si="2"/>
        <v>176</v>
      </c>
      <c r="H27" s="2">
        <f t="shared" si="2"/>
        <v>596</v>
      </c>
      <c r="I27" s="2">
        <f t="shared" si="2"/>
        <v>276</v>
      </c>
      <c r="J27" s="2">
        <f t="shared" si="2"/>
        <v>236</v>
      </c>
      <c r="K27" s="2">
        <f t="shared" si="2"/>
        <v>319</v>
      </c>
      <c r="L27" s="2">
        <f t="shared" si="2"/>
        <v>177</v>
      </c>
      <c r="M27" s="2">
        <f t="shared" si="2"/>
        <v>186</v>
      </c>
      <c r="N27" s="2">
        <f t="shared" si="2"/>
        <v>113</v>
      </c>
      <c r="O27" s="2">
        <f t="shared" si="2"/>
        <v>111</v>
      </c>
      <c r="P27" s="2">
        <f t="shared" si="2"/>
        <v>955</v>
      </c>
      <c r="Q27" s="2">
        <f t="shared" si="2"/>
        <v>949</v>
      </c>
      <c r="R27" s="2">
        <f t="shared" si="2"/>
        <v>116</v>
      </c>
      <c r="S27" s="2">
        <f t="shared" si="2"/>
        <v>0</v>
      </c>
      <c r="T27" s="2">
        <f t="shared" si="2"/>
        <v>117</v>
      </c>
      <c r="U27" s="2">
        <f t="shared" si="2"/>
        <v>5171</v>
      </c>
      <c r="V27" s="2">
        <f t="shared" si="2"/>
        <v>1284</v>
      </c>
      <c r="W27" s="2">
        <f t="shared" si="2"/>
        <v>0</v>
      </c>
      <c r="X27" s="2">
        <f t="shared" si="2"/>
        <v>1</v>
      </c>
      <c r="Y27" s="2">
        <f t="shared" si="2"/>
        <v>0</v>
      </c>
      <c r="Z27" s="2">
        <f t="shared" si="2"/>
        <v>0</v>
      </c>
      <c r="AA27" s="2">
        <f t="shared" si="2"/>
        <v>1280</v>
      </c>
      <c r="AB27" s="2">
        <f t="shared" si="2"/>
        <v>23</v>
      </c>
      <c r="AC27" s="2">
        <f t="shared" si="2"/>
        <v>0</v>
      </c>
      <c r="AD27" s="2">
        <f t="shared" si="2"/>
        <v>0</v>
      </c>
      <c r="AE27" s="2">
        <f t="shared" si="2"/>
        <v>0</v>
      </c>
      <c r="AF27" s="2">
        <f t="shared" si="2"/>
        <v>0</v>
      </c>
      <c r="AG27" s="2">
        <f t="shared" si="2"/>
        <v>0</v>
      </c>
      <c r="AH27" s="2">
        <f t="shared" si="2"/>
        <v>0</v>
      </c>
      <c r="AI27" s="2">
        <f t="shared" si="2"/>
        <v>0</v>
      </c>
      <c r="AJ27" s="2"/>
    </row>
    <row r="31" spans="2:36">
      <c r="B31" s="2" t="s">
        <v>29</v>
      </c>
      <c r="D31" s="2" t="s">
        <v>36</v>
      </c>
      <c r="E31" s="2" t="s">
        <v>36</v>
      </c>
      <c r="F31" s="2" t="s">
        <v>0</v>
      </c>
      <c r="G31" s="2" t="s">
        <v>1</v>
      </c>
      <c r="H31" s="2" t="s">
        <v>2</v>
      </c>
      <c r="I31" s="2" t="s">
        <v>3</v>
      </c>
      <c r="J31" s="2" t="s">
        <v>4</v>
      </c>
      <c r="K31" s="2" t="s">
        <v>16</v>
      </c>
      <c r="L31" s="2" t="s">
        <v>36</v>
      </c>
      <c r="M31" s="2" t="s">
        <v>36</v>
      </c>
      <c r="N31" s="2" t="s">
        <v>0</v>
      </c>
      <c r="O31" s="2" t="s">
        <v>1</v>
      </c>
      <c r="P31" s="2" t="s">
        <v>2</v>
      </c>
      <c r="Q31" s="2" t="s">
        <v>3</v>
      </c>
      <c r="R31" s="2" t="s">
        <v>4</v>
      </c>
      <c r="S31" s="2" t="s">
        <v>16</v>
      </c>
      <c r="T31" s="2" t="s">
        <v>36</v>
      </c>
      <c r="U31" s="2" t="s">
        <v>36</v>
      </c>
      <c r="V31" s="2" t="s">
        <v>0</v>
      </c>
      <c r="W31" s="2" t="s">
        <v>1</v>
      </c>
      <c r="X31" s="2" t="s">
        <v>2</v>
      </c>
      <c r="Y31" s="2" t="s">
        <v>3</v>
      </c>
      <c r="Z31" s="2" t="s">
        <v>4</v>
      </c>
      <c r="AA31" s="2" t="s">
        <v>16</v>
      </c>
      <c r="AB31" s="2" t="s">
        <v>36</v>
      </c>
      <c r="AC31" s="2" t="s">
        <v>36</v>
      </c>
      <c r="AD31" s="2" t="s">
        <v>0</v>
      </c>
      <c r="AE31" s="2" t="s">
        <v>1</v>
      </c>
      <c r="AF31" s="2" t="s">
        <v>2</v>
      </c>
      <c r="AG31" s="2" t="s">
        <v>3</v>
      </c>
      <c r="AH31" s="2" t="s">
        <v>4</v>
      </c>
      <c r="AI31" s="2" t="s">
        <v>16</v>
      </c>
    </row>
    <row r="33" spans="2:35">
      <c r="B33" s="2"/>
      <c r="C33" t="s">
        <v>35</v>
      </c>
      <c r="D33">
        <v>0.75125343541400003</v>
      </c>
      <c r="E33">
        <v>0.69159751251500001</v>
      </c>
      <c r="F33">
        <v>5.6262664963800004</v>
      </c>
      <c r="G33">
        <v>14.7208435583</v>
      </c>
      <c r="H33">
        <v>10.864830272700001</v>
      </c>
      <c r="I33">
        <v>12.296491769499999</v>
      </c>
      <c r="J33">
        <v>6.4157244744700002</v>
      </c>
      <c r="K33">
        <v>2.48309640523</v>
      </c>
      <c r="L33">
        <v>0.95388762626300005</v>
      </c>
      <c r="M33">
        <v>1.0001470588200001</v>
      </c>
      <c r="N33">
        <v>9.0559955555599991</v>
      </c>
      <c r="O33">
        <v>22.157626666700001</v>
      </c>
      <c r="P33">
        <v>9.0562448464200003</v>
      </c>
      <c r="Q33">
        <v>7.97986877663</v>
      </c>
      <c r="R33">
        <v>16.655385620899999</v>
      </c>
      <c r="S33">
        <v>0</v>
      </c>
      <c r="T33">
        <v>0.52504894762599996</v>
      </c>
      <c r="U33">
        <v>0.14140970427800001</v>
      </c>
      <c r="V33">
        <v>0.32388564382099999</v>
      </c>
      <c r="W33">
        <v>0</v>
      </c>
      <c r="X33">
        <v>4.3911111111099999</v>
      </c>
      <c r="Y33">
        <v>0</v>
      </c>
      <c r="Z33">
        <v>0</v>
      </c>
      <c r="AA33">
        <v>0.43068641493100002</v>
      </c>
      <c r="AB33">
        <v>0.28931584362099999</v>
      </c>
      <c r="AC33">
        <v>0.22550925925900001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</row>
    <row r="34" spans="2:35">
      <c r="C34" t="s">
        <v>37</v>
      </c>
      <c r="D34">
        <v>0.53500000000000003</v>
      </c>
      <c r="E34">
        <v>0.51694444444400001</v>
      </c>
      <c r="F34">
        <v>4.4788888888900003</v>
      </c>
      <c r="G34">
        <v>14.154444444399999</v>
      </c>
      <c r="H34">
        <v>7.8958333333299997</v>
      </c>
      <c r="I34">
        <v>11.966944444399999</v>
      </c>
      <c r="J34">
        <v>2.8765277777799998</v>
      </c>
      <c r="K34">
        <v>0.53055555555599998</v>
      </c>
      <c r="L34">
        <v>0.77958333333300001</v>
      </c>
      <c r="M34">
        <v>0.77027777777799999</v>
      </c>
      <c r="N34">
        <v>8.8080555555599993</v>
      </c>
      <c r="O34">
        <v>21.878333333299999</v>
      </c>
      <c r="P34">
        <v>7.8248611111099997</v>
      </c>
      <c r="Q34">
        <v>7.1113888888899996</v>
      </c>
      <c r="R34">
        <v>16.831388888900001</v>
      </c>
      <c r="T34">
        <v>0.59694444444399997</v>
      </c>
      <c r="U34">
        <v>7.9722222222200004E-2</v>
      </c>
      <c r="V34">
        <v>0.120138888889</v>
      </c>
      <c r="X34">
        <v>4.3911111111099999</v>
      </c>
      <c r="AA34">
        <v>0.415694444444</v>
      </c>
      <c r="AB34">
        <v>0.200138888889</v>
      </c>
      <c r="AC34">
        <v>8.8749999999999996E-2</v>
      </c>
    </row>
    <row r="35" spans="2:35">
      <c r="C35" t="s">
        <v>38</v>
      </c>
      <c r="D35">
        <v>0.99548140971300003</v>
      </c>
      <c r="E35">
        <v>0.97570153835399998</v>
      </c>
      <c r="F35">
        <v>3.0910260374499998</v>
      </c>
      <c r="G35">
        <v>5.3720971284100001</v>
      </c>
      <c r="H35">
        <v>8.6074765912199993</v>
      </c>
      <c r="I35">
        <v>8.1326706839400007</v>
      </c>
      <c r="J35">
        <v>6.2915221060100004</v>
      </c>
      <c r="K35">
        <v>3.6896757618999998</v>
      </c>
      <c r="L35">
        <v>0.68095289343800003</v>
      </c>
      <c r="M35">
        <v>1.0666012495499999</v>
      </c>
      <c r="N35">
        <v>3.0897355594599998</v>
      </c>
      <c r="O35">
        <v>6.8436045520500004</v>
      </c>
      <c r="P35">
        <v>4.2124736231100002</v>
      </c>
      <c r="Q35">
        <v>4.6362651651200002</v>
      </c>
      <c r="R35">
        <v>9.6878372876899999</v>
      </c>
      <c r="T35">
        <v>0.25222390341099998</v>
      </c>
      <c r="U35">
        <v>0.16316476166400001</v>
      </c>
      <c r="V35">
        <v>0.37634818394800001</v>
      </c>
      <c r="X35">
        <v>0</v>
      </c>
      <c r="AA35">
        <v>0.175201447403</v>
      </c>
      <c r="AB35">
        <v>0.259891654385</v>
      </c>
      <c r="AC35">
        <v>0.34317974272899998</v>
      </c>
    </row>
    <row r="36" spans="2:35">
      <c r="C36" t="s">
        <v>39</v>
      </c>
      <c r="D36">
        <v>13.7313888889</v>
      </c>
      <c r="E36">
        <v>13.7313888889</v>
      </c>
      <c r="F36">
        <v>26.071111111099999</v>
      </c>
      <c r="G36">
        <v>38.5883333333</v>
      </c>
      <c r="H36">
        <v>34.523055555600003</v>
      </c>
      <c r="I36">
        <v>35.518333333299999</v>
      </c>
      <c r="J36">
        <v>24.910833333300001</v>
      </c>
      <c r="K36">
        <v>36.057499999999997</v>
      </c>
      <c r="L36">
        <v>7.17583333333</v>
      </c>
      <c r="M36">
        <v>13.1694444444</v>
      </c>
      <c r="N36">
        <v>20.573888888900001</v>
      </c>
      <c r="O36">
        <v>39.433055555599999</v>
      </c>
      <c r="P36">
        <v>31.851666666700002</v>
      </c>
      <c r="Q36">
        <v>29.183055555599999</v>
      </c>
      <c r="R36">
        <v>37.100555555600003</v>
      </c>
      <c r="T36">
        <v>1.4352777777800001</v>
      </c>
      <c r="U36">
        <v>1.5230555555600001</v>
      </c>
      <c r="V36">
        <v>3.6180555555599998</v>
      </c>
      <c r="X36">
        <v>4.3911111111099999</v>
      </c>
      <c r="AA36">
        <v>5.4416666666699998</v>
      </c>
      <c r="AB36">
        <v>0.99083333333300005</v>
      </c>
      <c r="AC36">
        <v>0.99083333333300005</v>
      </c>
    </row>
    <row r="37" spans="2:35">
      <c r="C37" t="s">
        <v>40</v>
      </c>
      <c r="D37">
        <v>0.03</v>
      </c>
      <c r="E37">
        <v>0.03</v>
      </c>
      <c r="F37">
        <v>2.5649999999999999</v>
      </c>
      <c r="G37">
        <v>6.5149999999999997</v>
      </c>
      <c r="H37">
        <v>0.78166666666700002</v>
      </c>
      <c r="I37">
        <v>1.12083333333</v>
      </c>
      <c r="J37">
        <v>4.9722222222199998E-2</v>
      </c>
      <c r="K37">
        <v>0.43</v>
      </c>
      <c r="L37">
        <v>3.6666666666700001E-2</v>
      </c>
      <c r="M37">
        <v>3.6666666666700001E-2</v>
      </c>
      <c r="N37">
        <v>0.56638888888899996</v>
      </c>
      <c r="O37">
        <v>2.73833333333</v>
      </c>
      <c r="P37">
        <v>0.33888888888899998</v>
      </c>
      <c r="Q37">
        <v>0.25194444444399999</v>
      </c>
      <c r="R37">
        <v>1.0844444444400001</v>
      </c>
      <c r="T37">
        <v>3.4722222222199998E-2</v>
      </c>
      <c r="U37">
        <v>0.03</v>
      </c>
      <c r="V37">
        <v>7.5277777777799995E-2</v>
      </c>
      <c r="X37">
        <v>4.3911111111099999</v>
      </c>
      <c r="AA37">
        <v>0.25777777777799998</v>
      </c>
      <c r="AB37">
        <v>3.6944444444400003E-2</v>
      </c>
      <c r="AC37">
        <v>3.6944444444400003E-2</v>
      </c>
    </row>
    <row r="39" spans="2:35">
      <c r="D39" s="2" t="s">
        <v>41</v>
      </c>
      <c r="E39" s="2" t="s">
        <v>43</v>
      </c>
      <c r="L39" s="2" t="s">
        <v>41</v>
      </c>
      <c r="M39" s="2" t="s">
        <v>43</v>
      </c>
      <c r="T39" s="2" t="s">
        <v>41</v>
      </c>
      <c r="U39" s="2" t="s">
        <v>43</v>
      </c>
      <c r="AB39" s="2" t="s">
        <v>41</v>
      </c>
      <c r="AC39" s="2" t="s">
        <v>43</v>
      </c>
    </row>
    <row r="41" spans="2:35">
      <c r="C41" t="s">
        <v>35</v>
      </c>
      <c r="D41">
        <v>5.6364343021499996</v>
      </c>
      <c r="E41">
        <v>2.61449253354</v>
      </c>
      <c r="L41">
        <v>9.3593302068300002</v>
      </c>
      <c r="M41">
        <v>5.1219589469000004</v>
      </c>
      <c r="T41">
        <v>5.32683767361</v>
      </c>
      <c r="U41">
        <v>0.62261144232099996</v>
      </c>
      <c r="AB41">
        <v>1.40655651341</v>
      </c>
      <c r="AC41">
        <v>0.316666666667</v>
      </c>
    </row>
    <row r="42" spans="2:35">
      <c r="C42" t="s">
        <v>37</v>
      </c>
      <c r="D42">
        <v>5.5538888888900004</v>
      </c>
      <c r="E42">
        <v>2.5105555555599999</v>
      </c>
      <c r="L42">
        <v>8.1775000000000002</v>
      </c>
      <c r="M42">
        <v>3.9283333333299999</v>
      </c>
      <c r="T42">
        <v>6.0266666666699997</v>
      </c>
      <c r="U42">
        <v>0.180833333333</v>
      </c>
      <c r="AB42">
        <v>1.3674999999999999</v>
      </c>
      <c r="AC42">
        <v>0.261666666667</v>
      </c>
    </row>
    <row r="43" spans="2:35">
      <c r="C43" t="s">
        <v>38</v>
      </c>
      <c r="D43">
        <v>3.2348093020399999</v>
      </c>
      <c r="E43">
        <v>1.9084135203299999</v>
      </c>
      <c r="L43">
        <v>3.5248334779800001</v>
      </c>
      <c r="M43">
        <v>3.39210559165</v>
      </c>
      <c r="T43">
        <v>2.24564503671</v>
      </c>
      <c r="U43">
        <v>1.03897885397</v>
      </c>
      <c r="AB43">
        <v>0.71165048341600001</v>
      </c>
      <c r="AC43">
        <v>0.14087688346999999</v>
      </c>
    </row>
    <row r="44" spans="2:35">
      <c r="C44" t="s">
        <v>39</v>
      </c>
      <c r="D44">
        <v>17.658055555600001</v>
      </c>
      <c r="E44">
        <v>15.5958333333</v>
      </c>
      <c r="L44">
        <v>19.295000000000002</v>
      </c>
      <c r="M44">
        <v>14.846111111100001</v>
      </c>
      <c r="T44">
        <v>9.0527777777799994</v>
      </c>
      <c r="U44">
        <v>10.1419444444</v>
      </c>
      <c r="AB44">
        <v>3.15055555556</v>
      </c>
      <c r="AC44">
        <v>0.51</v>
      </c>
    </row>
    <row r="45" spans="2:35">
      <c r="C45" t="s">
        <v>40</v>
      </c>
      <c r="D45">
        <v>4.3888888888900003E-2</v>
      </c>
      <c r="E45">
        <v>9.1111111111099999E-2</v>
      </c>
      <c r="L45">
        <v>4.2175000000000002</v>
      </c>
      <c r="M45">
        <v>9.5555555555599997E-2</v>
      </c>
      <c r="T45">
        <v>6.2777777777799998E-2</v>
      </c>
      <c r="U45">
        <v>8.3333333333299994E-2</v>
      </c>
      <c r="AB45">
        <v>0.13750000000000001</v>
      </c>
      <c r="AC45">
        <v>0.178333333333</v>
      </c>
    </row>
    <row r="47" spans="2:35">
      <c r="D47" s="2" t="s">
        <v>42</v>
      </c>
      <c r="E47" s="2" t="s">
        <v>44</v>
      </c>
      <c r="L47" s="2" t="s">
        <v>42</v>
      </c>
      <c r="M47" s="2" t="s">
        <v>44</v>
      </c>
      <c r="T47" s="2" t="s">
        <v>42</v>
      </c>
      <c r="U47" s="2" t="s">
        <v>44</v>
      </c>
      <c r="AB47" s="2" t="s">
        <v>42</v>
      </c>
      <c r="AC47" s="2" t="s">
        <v>44</v>
      </c>
    </row>
    <row r="49" spans="3:29">
      <c r="C49" t="s">
        <v>35</v>
      </c>
      <c r="D49">
        <v>9.84930922719</v>
      </c>
      <c r="E49">
        <v>5.7001949317700001E-2</v>
      </c>
      <c r="L49">
        <v>15.7206409331</v>
      </c>
      <c r="M49">
        <v>5.9189514189499998E-2</v>
      </c>
      <c r="T49">
        <v>10.9843628472</v>
      </c>
      <c r="U49">
        <v>3.8939393939399998E-2</v>
      </c>
      <c r="AB49">
        <v>2.9547557471300001</v>
      </c>
      <c r="AC49">
        <v>0</v>
      </c>
    </row>
    <row r="50" spans="3:29">
      <c r="C50" t="s">
        <v>37</v>
      </c>
      <c r="D50">
        <v>9.2619444444399992</v>
      </c>
      <c r="E50">
        <v>4.7777777777799998E-2</v>
      </c>
      <c r="L50">
        <v>14.7686111111</v>
      </c>
      <c r="M50">
        <v>4.9166666666699999E-2</v>
      </c>
      <c r="T50">
        <v>11.965833333300001</v>
      </c>
      <c r="U50">
        <v>3.9722222222200003E-2</v>
      </c>
      <c r="AB50">
        <v>2.6886111111100002</v>
      </c>
    </row>
    <row r="51" spans="3:29">
      <c r="C51" t="s">
        <v>38</v>
      </c>
      <c r="D51">
        <v>6.1388315268199998</v>
      </c>
      <c r="E51">
        <v>5.8199597895899999E-2</v>
      </c>
      <c r="L51">
        <v>6.3090978875500001</v>
      </c>
      <c r="M51">
        <v>4.1053291232299997E-2</v>
      </c>
      <c r="T51">
        <v>4.8612761932400002</v>
      </c>
      <c r="U51">
        <v>7.0390706387700001E-3</v>
      </c>
      <c r="AB51">
        <v>1.70008149947</v>
      </c>
    </row>
    <row r="52" spans="3:29">
      <c r="C52" t="s">
        <v>39</v>
      </c>
      <c r="D52">
        <v>33.163611111100003</v>
      </c>
      <c r="E52">
        <v>1.1638888888900001</v>
      </c>
      <c r="L52">
        <v>32.903888888899999</v>
      </c>
      <c r="M52">
        <v>0.40444444444400002</v>
      </c>
      <c r="T52">
        <v>17.938888888899999</v>
      </c>
      <c r="U52">
        <v>4.8888888888900001E-2</v>
      </c>
      <c r="AB52">
        <v>7.5347222222200001</v>
      </c>
    </row>
    <row r="53" spans="3:29">
      <c r="C53" t="s">
        <v>40</v>
      </c>
      <c r="D53">
        <v>3.6666666666700001E-2</v>
      </c>
      <c r="E53">
        <v>3.3055555555599997E-2</v>
      </c>
      <c r="L53">
        <v>6.0602777777799997</v>
      </c>
      <c r="M53">
        <v>4.1388888888900001E-2</v>
      </c>
      <c r="T53">
        <v>0.11277777777799999</v>
      </c>
      <c r="U53">
        <v>3.08333333333E-2</v>
      </c>
      <c r="AB53">
        <v>0.305833333333</v>
      </c>
    </row>
    <row r="55" spans="3:29">
      <c r="E55" s="2" t="s">
        <v>45</v>
      </c>
      <c r="M55" s="2" t="s">
        <v>45</v>
      </c>
      <c r="U55" s="2" t="s">
        <v>45</v>
      </c>
      <c r="AC55" s="2" t="s">
        <v>45</v>
      </c>
    </row>
    <row r="57" spans="3:29">
      <c r="C57" t="s">
        <v>35</v>
      </c>
      <c r="E57">
        <v>0.117795184218</v>
      </c>
      <c r="M57">
        <v>0.121493775934</v>
      </c>
      <c r="U57">
        <v>3.8349530288300002E-2</v>
      </c>
      <c r="AC57">
        <v>3.0555555555600002E-2</v>
      </c>
    </row>
    <row r="58" spans="3:29">
      <c r="C58" t="s">
        <v>37</v>
      </c>
      <c r="E58">
        <v>0.11749999999999999</v>
      </c>
      <c r="M58">
        <v>0.118055555556</v>
      </c>
      <c r="U58">
        <v>3.4166666666699999E-2</v>
      </c>
      <c r="AC58">
        <v>3.0555555555600002E-2</v>
      </c>
    </row>
    <row r="59" spans="3:29">
      <c r="C59" t="s">
        <v>38</v>
      </c>
      <c r="E59">
        <v>3.8868474987499999E-2</v>
      </c>
      <c r="M59">
        <v>4.1243714095000002E-2</v>
      </c>
      <c r="U59">
        <v>1.6126357196900001E-2</v>
      </c>
      <c r="AC59">
        <v>0</v>
      </c>
    </row>
    <row r="60" spans="3:29">
      <c r="C60" t="s">
        <v>39</v>
      </c>
      <c r="E60">
        <v>0.77277777777800005</v>
      </c>
      <c r="M60">
        <v>0.49222222222200002</v>
      </c>
      <c r="U60">
        <v>0.19277777777800001</v>
      </c>
      <c r="AC60">
        <v>3.0555555555600002E-2</v>
      </c>
    </row>
    <row r="61" spans="3:29">
      <c r="C61" t="s">
        <v>40</v>
      </c>
      <c r="E61">
        <v>0.03</v>
      </c>
      <c r="M61">
        <v>3.02777777778E-2</v>
      </c>
      <c r="U61">
        <v>0.03</v>
      </c>
      <c r="AC61">
        <v>3.0555555555600002E-2</v>
      </c>
    </row>
    <row r="63" spans="3:29">
      <c r="E63" s="2" t="s">
        <v>46</v>
      </c>
      <c r="M63" s="2" t="s">
        <v>46</v>
      </c>
      <c r="U63" s="2" t="s">
        <v>46</v>
      </c>
      <c r="AC63" s="2" t="s">
        <v>46</v>
      </c>
    </row>
    <row r="65" spans="2:35">
      <c r="C65" t="s">
        <v>35</v>
      </c>
      <c r="E65">
        <v>0.43729551367500002</v>
      </c>
      <c r="M65">
        <v>0.45682507809</v>
      </c>
      <c r="U65">
        <v>0.03</v>
      </c>
      <c r="AC65">
        <v>0.169166666667</v>
      </c>
    </row>
    <row r="66" spans="2:35">
      <c r="C66" t="s">
        <v>37</v>
      </c>
      <c r="E66">
        <v>0.210555555556</v>
      </c>
      <c r="M66">
        <v>0.20472222222200001</v>
      </c>
      <c r="U66">
        <v>0.34519474448100002</v>
      </c>
      <c r="AC66">
        <v>8.9264253740700007E-3</v>
      </c>
    </row>
    <row r="67" spans="2:35">
      <c r="C67" t="s">
        <v>38</v>
      </c>
      <c r="E67">
        <v>0.88863959289600003</v>
      </c>
      <c r="M67">
        <v>1.3331542633</v>
      </c>
      <c r="U67">
        <v>0.22527777777800001</v>
      </c>
      <c r="AC67">
        <v>0.18638888888899999</v>
      </c>
    </row>
    <row r="68" spans="2:35">
      <c r="C68" t="s">
        <v>39</v>
      </c>
      <c r="E68">
        <v>11.7413888889</v>
      </c>
      <c r="M68">
        <v>11.067500000000001</v>
      </c>
      <c r="U68">
        <v>0.35098465721299998</v>
      </c>
      <c r="AC68">
        <v>0.16611111111099999</v>
      </c>
    </row>
    <row r="69" spans="2:35">
      <c r="C69" t="s">
        <v>40</v>
      </c>
      <c r="E69">
        <v>0.10944444444400001</v>
      </c>
      <c r="M69">
        <v>0.14972222222199999</v>
      </c>
      <c r="U69">
        <v>7.0763888888900004</v>
      </c>
    </row>
    <row r="70" spans="2:35">
      <c r="U70">
        <v>0.103888888889</v>
      </c>
    </row>
    <row r="73" spans="2:35">
      <c r="B73" s="2" t="s">
        <v>25</v>
      </c>
      <c r="D73" t="s">
        <v>18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22</v>
      </c>
      <c r="K73" t="s">
        <v>20</v>
      </c>
      <c r="L73" t="s">
        <v>18</v>
      </c>
      <c r="M73" t="s">
        <v>20</v>
      </c>
      <c r="N73" t="s">
        <v>20</v>
      </c>
      <c r="O73" t="s">
        <v>20</v>
      </c>
      <c r="P73" t="s">
        <v>20</v>
      </c>
      <c r="Q73" t="s">
        <v>20</v>
      </c>
      <c r="R73" t="s">
        <v>22</v>
      </c>
      <c r="S73" t="s">
        <v>20</v>
      </c>
      <c r="T73" t="s">
        <v>18</v>
      </c>
      <c r="U73" t="s">
        <v>20</v>
      </c>
      <c r="V73" t="s">
        <v>20</v>
      </c>
      <c r="W73" t="s">
        <v>20</v>
      </c>
      <c r="X73" t="s">
        <v>20</v>
      </c>
      <c r="Y73" t="s">
        <v>20</v>
      </c>
      <c r="Z73" t="s">
        <v>22</v>
      </c>
      <c r="AA73" t="s">
        <v>20</v>
      </c>
      <c r="AB73" t="s">
        <v>18</v>
      </c>
      <c r="AC73" t="s">
        <v>20</v>
      </c>
      <c r="AD73" t="s">
        <v>20</v>
      </c>
      <c r="AE73" t="s">
        <v>20</v>
      </c>
      <c r="AF73" t="s">
        <v>20</v>
      </c>
      <c r="AG73" t="s">
        <v>20</v>
      </c>
      <c r="AH73" t="s">
        <v>22</v>
      </c>
      <c r="AI73" t="s">
        <v>20</v>
      </c>
    </row>
    <row r="74" spans="2:35">
      <c r="B74" s="2" t="s">
        <v>26</v>
      </c>
      <c r="E74" t="s">
        <v>19</v>
      </c>
      <c r="F74" t="s">
        <v>24</v>
      </c>
      <c r="G74" t="s">
        <v>21</v>
      </c>
      <c r="I74" t="s">
        <v>19</v>
      </c>
      <c r="J74" t="s">
        <v>19</v>
      </c>
      <c r="K74" t="s">
        <v>21</v>
      </c>
      <c r="M74" t="s">
        <v>19</v>
      </c>
      <c r="N74" t="s">
        <v>24</v>
      </c>
      <c r="O74" t="s">
        <v>21</v>
      </c>
      <c r="Q74" t="s">
        <v>19</v>
      </c>
      <c r="R74" t="s">
        <v>19</v>
      </c>
      <c r="S74" t="s">
        <v>21</v>
      </c>
      <c r="U74" t="s">
        <v>19</v>
      </c>
      <c r="V74" t="s">
        <v>24</v>
      </c>
      <c r="W74" t="s">
        <v>21</v>
      </c>
      <c r="Y74" t="s">
        <v>19</v>
      </c>
      <c r="Z74" t="s">
        <v>19</v>
      </c>
      <c r="AA74" t="s">
        <v>21</v>
      </c>
      <c r="AC74" t="s">
        <v>19</v>
      </c>
      <c r="AD74" t="s">
        <v>24</v>
      </c>
      <c r="AE74" t="s">
        <v>21</v>
      </c>
      <c r="AG74" t="s">
        <v>19</v>
      </c>
      <c r="AH74" t="s">
        <v>19</v>
      </c>
      <c r="AI74" t="s">
        <v>21</v>
      </c>
    </row>
    <row r="75" spans="2:35">
      <c r="B75" s="2" t="s">
        <v>27</v>
      </c>
      <c r="D75">
        <v>1</v>
      </c>
      <c r="E75">
        <v>84</v>
      </c>
      <c r="F75" t="s">
        <v>23</v>
      </c>
      <c r="G75">
        <v>84</v>
      </c>
      <c r="H75">
        <v>1</v>
      </c>
      <c r="I75">
        <v>23</v>
      </c>
      <c r="J75">
        <v>23</v>
      </c>
      <c r="K75">
        <v>84</v>
      </c>
      <c r="L75">
        <v>1</v>
      </c>
      <c r="M75">
        <v>84</v>
      </c>
      <c r="N75" t="s">
        <v>23</v>
      </c>
      <c r="O75">
        <v>84</v>
      </c>
      <c r="P75">
        <v>1</v>
      </c>
      <c r="Q75">
        <v>23</v>
      </c>
      <c r="R75">
        <v>23</v>
      </c>
      <c r="S75">
        <v>84</v>
      </c>
      <c r="T75">
        <v>1</v>
      </c>
      <c r="U75">
        <v>84</v>
      </c>
      <c r="V75" t="s">
        <v>23</v>
      </c>
      <c r="W75">
        <v>84</v>
      </c>
      <c r="X75">
        <v>1</v>
      </c>
      <c r="Y75">
        <v>23</v>
      </c>
      <c r="Z75">
        <v>23</v>
      </c>
      <c r="AA75">
        <v>84</v>
      </c>
      <c r="AB75">
        <v>1</v>
      </c>
      <c r="AC75">
        <v>84</v>
      </c>
      <c r="AD75" t="s">
        <v>23</v>
      </c>
      <c r="AE75">
        <v>84</v>
      </c>
      <c r="AF75">
        <v>1</v>
      </c>
      <c r="AG75">
        <v>23</v>
      </c>
      <c r="AH75">
        <v>23</v>
      </c>
      <c r="AI75">
        <v>84</v>
      </c>
    </row>
    <row r="76" spans="2:35">
      <c r="B76" s="2"/>
    </row>
    <row r="77" spans="2:35">
      <c r="B77" s="2" t="s">
        <v>50</v>
      </c>
      <c r="D77">
        <f>SUM(D33,D41,D49,D57,D65)</f>
        <v>16.236996964753999</v>
      </c>
      <c r="E77">
        <f t="shared" ref="E77:AI78" si="3">SUM(E33,E41,E49,E57,E65)</f>
        <v>3.9181826932657002</v>
      </c>
      <c r="F77">
        <f t="shared" si="3"/>
        <v>5.6262664963800004</v>
      </c>
      <c r="G77">
        <f t="shared" si="3"/>
        <v>14.7208435583</v>
      </c>
      <c r="H77">
        <f t="shared" si="3"/>
        <v>10.864830272700001</v>
      </c>
      <c r="I77">
        <f t="shared" si="3"/>
        <v>12.296491769499999</v>
      </c>
      <c r="J77">
        <f t="shared" si="3"/>
        <v>6.4157244744700002</v>
      </c>
      <c r="K77">
        <f t="shared" si="3"/>
        <v>2.48309640523</v>
      </c>
      <c r="L77">
        <f t="shared" si="3"/>
        <v>26.033858766192999</v>
      </c>
      <c r="M77">
        <f t="shared" si="3"/>
        <v>6.7596143739335002</v>
      </c>
      <c r="N77">
        <f t="shared" si="3"/>
        <v>9.0559955555599991</v>
      </c>
      <c r="O77">
        <f t="shared" si="3"/>
        <v>22.157626666700001</v>
      </c>
      <c r="P77">
        <f t="shared" si="3"/>
        <v>9.0562448464200003</v>
      </c>
      <c r="Q77">
        <f t="shared" si="3"/>
        <v>7.97986877663</v>
      </c>
      <c r="R77">
        <f t="shared" si="3"/>
        <v>16.655385620899999</v>
      </c>
      <c r="S77">
        <f t="shared" si="3"/>
        <v>0</v>
      </c>
      <c r="T77">
        <f t="shared" si="3"/>
        <v>16.836249468436002</v>
      </c>
      <c r="U77">
        <f t="shared" si="3"/>
        <v>0.87131007082670009</v>
      </c>
      <c r="V77">
        <f t="shared" si="3"/>
        <v>0.32388564382099999</v>
      </c>
      <c r="W77">
        <f t="shared" si="3"/>
        <v>0</v>
      </c>
      <c r="X77">
        <f t="shared" si="3"/>
        <v>4.3911111111099999</v>
      </c>
      <c r="Y77">
        <f t="shared" si="3"/>
        <v>0</v>
      </c>
      <c r="Z77">
        <f t="shared" si="3"/>
        <v>0</v>
      </c>
      <c r="AA77">
        <f t="shared" si="3"/>
        <v>0.43068641493100002</v>
      </c>
      <c r="AB77">
        <f t="shared" si="3"/>
        <v>4.650628104161</v>
      </c>
      <c r="AC77">
        <f t="shared" si="3"/>
        <v>0.74189814814859989</v>
      </c>
      <c r="AD77">
        <f t="shared" si="3"/>
        <v>0</v>
      </c>
      <c r="AE77">
        <f t="shared" si="3"/>
        <v>0</v>
      </c>
      <c r="AF77">
        <f t="shared" si="3"/>
        <v>0</v>
      </c>
      <c r="AG77">
        <f t="shared" si="3"/>
        <v>0</v>
      </c>
      <c r="AH77">
        <f t="shared" si="3"/>
        <v>0</v>
      </c>
      <c r="AI77">
        <f t="shared" si="3"/>
        <v>0</v>
      </c>
    </row>
    <row r="78" spans="2:35">
      <c r="B78" s="2" t="s">
        <v>48</v>
      </c>
      <c r="D78">
        <f>SUM(D34,D42,D50,D58,D66)</f>
        <v>15.35083333333</v>
      </c>
      <c r="E78">
        <f>(chr_lengths!C87*E41)+E33+E49+E57+E65</f>
        <v>33.839798988977073</v>
      </c>
      <c r="F78">
        <f>F33*8</f>
        <v>45.010131971040003</v>
      </c>
      <c r="G78">
        <f>chrNorm*G77</f>
        <v>183.19385575858831</v>
      </c>
      <c r="H78">
        <f>2*H77</f>
        <v>21.729660545400002</v>
      </c>
      <c r="I78">
        <f>chrNorm*I77</f>
        <v>153.02395753593566</v>
      </c>
      <c r="J78">
        <f>J77*chrNorm*3</f>
        <v>239.52186557275616</v>
      </c>
      <c r="K78">
        <f>K77*chrNorm</f>
        <v>30.900946871206706</v>
      </c>
      <c r="L78">
        <v>26.033858766192999</v>
      </c>
      <c r="M78">
        <f>(chrNorm*M41)+M33+M49+M57+M65</f>
        <v>65.377984220267976</v>
      </c>
      <c r="N78">
        <f>N33*8</f>
        <v>72.447964444479993</v>
      </c>
      <c r="O78">
        <f>(chrNorm*O77)</f>
        <v>275.74106384979814</v>
      </c>
      <c r="P78">
        <f>2*P77</f>
        <v>18.112489692840001</v>
      </c>
      <c r="Q78">
        <f>chrNorm*Q77</f>
        <v>99.305649424837611</v>
      </c>
      <c r="R78">
        <f>R77*chrNorm*3</f>
        <v>621.80491877827751</v>
      </c>
      <c r="S78">
        <f>S77*chrNorm</f>
        <v>0</v>
      </c>
      <c r="T78">
        <v>16.836249468436002</v>
      </c>
      <c r="U78">
        <f>(chrNorm*U41)+U33+U49+U57+U65</f>
        <v>7.9968001762523073</v>
      </c>
      <c r="V78">
        <f>V33*8</f>
        <v>2.5910851505679999</v>
      </c>
      <c r="W78">
        <f>(chrNorm*W77)</f>
        <v>0</v>
      </c>
      <c r="X78">
        <f>2*X77</f>
        <v>8.7822222222199997</v>
      </c>
      <c r="Y78">
        <f>chrNorm*Y77</f>
        <v>0</v>
      </c>
      <c r="Z78">
        <f>Z77*chrNorm*3</f>
        <v>0</v>
      </c>
      <c r="AA78">
        <f>AA77*chrNorm</f>
        <v>5.3596863971540367</v>
      </c>
      <c r="AB78">
        <v>4.650628104161</v>
      </c>
      <c r="AC78">
        <f>(chrNorm*AC41)+AC33+AC49+AC57+AC65</f>
        <v>4.3659966575532545</v>
      </c>
      <c r="AD78">
        <f>AD33*8</f>
        <v>0</v>
      </c>
      <c r="AE78">
        <f>(chrNorm*AE77)</f>
        <v>0</v>
      </c>
      <c r="AF78">
        <f>2*AF77</f>
        <v>0</v>
      </c>
      <c r="AG78">
        <f>chrNorm*AG77</f>
        <v>0</v>
      </c>
      <c r="AH78">
        <f>AH77*chrNorm</f>
        <v>0</v>
      </c>
      <c r="AI78">
        <f>AI77*chrNorm</f>
        <v>0</v>
      </c>
    </row>
    <row r="79" spans="2:35">
      <c r="B79" s="2" t="s">
        <v>49</v>
      </c>
    </row>
    <row r="81" spans="2:35">
      <c r="B81" s="2" t="s">
        <v>28</v>
      </c>
      <c r="D81">
        <v>2</v>
      </c>
      <c r="E81">
        <v>3</v>
      </c>
      <c r="F81">
        <v>3</v>
      </c>
      <c r="G81">
        <v>5</v>
      </c>
      <c r="H81">
        <v>3</v>
      </c>
      <c r="I81">
        <v>5</v>
      </c>
      <c r="J81">
        <v>50</v>
      </c>
      <c r="K81">
        <v>5</v>
      </c>
      <c r="L81">
        <v>2</v>
      </c>
      <c r="M81">
        <v>3</v>
      </c>
      <c r="N81">
        <v>3</v>
      </c>
      <c r="O81">
        <v>5</v>
      </c>
      <c r="P81">
        <v>5</v>
      </c>
      <c r="Q81">
        <v>5</v>
      </c>
      <c r="R81">
        <v>15</v>
      </c>
      <c r="S81">
        <v>5</v>
      </c>
      <c r="T81">
        <v>2</v>
      </c>
      <c r="U81">
        <v>3</v>
      </c>
      <c r="V81">
        <v>5</v>
      </c>
      <c r="W81">
        <v>0</v>
      </c>
      <c r="X81">
        <v>0</v>
      </c>
      <c r="Y81">
        <v>0</v>
      </c>
      <c r="Z81">
        <v>0</v>
      </c>
      <c r="AA81">
        <v>5</v>
      </c>
      <c r="AB81">
        <v>3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</row>
    <row r="82" spans="2:35">
      <c r="B82" s="2" t="s">
        <v>51</v>
      </c>
      <c r="D82">
        <f>(D27+D23)*(1+D81/100)</f>
        <v>1037.3399999999999</v>
      </c>
      <c r="E82">
        <f>(E27+E23)*(1+E81/100)</f>
        <v>1277.2</v>
      </c>
      <c r="F82">
        <f t="shared" ref="F82:AI82" si="4">(F27+F23)*(1+F81/100)</f>
        <v>349.17</v>
      </c>
      <c r="G82">
        <f t="shared" si="4"/>
        <v>268.8</v>
      </c>
      <c r="H82">
        <f t="shared" si="4"/>
        <v>1128.8800000000001</v>
      </c>
      <c r="I82">
        <f t="shared" si="4"/>
        <v>814.80000000000007</v>
      </c>
      <c r="J82">
        <f t="shared" si="4"/>
        <v>474</v>
      </c>
      <c r="K82">
        <f t="shared" si="4"/>
        <v>340.2</v>
      </c>
      <c r="L82">
        <f t="shared" si="4"/>
        <v>180.54</v>
      </c>
      <c r="M82">
        <f t="shared" si="4"/>
        <v>191.58</v>
      </c>
      <c r="N82">
        <f t="shared" si="4"/>
        <v>116.39</v>
      </c>
      <c r="O82">
        <f t="shared" si="4"/>
        <v>116.55000000000001</v>
      </c>
      <c r="P82">
        <f t="shared" si="4"/>
        <v>1002.75</v>
      </c>
      <c r="Q82">
        <f t="shared" si="4"/>
        <v>996.45</v>
      </c>
      <c r="R82">
        <f t="shared" si="4"/>
        <v>133.39999999999998</v>
      </c>
      <c r="S82">
        <f t="shared" si="4"/>
        <v>0</v>
      </c>
      <c r="T82">
        <f t="shared" si="4"/>
        <v>119.34</v>
      </c>
      <c r="U82">
        <f t="shared" si="4"/>
        <v>5326.13</v>
      </c>
      <c r="V82">
        <f t="shared" si="4"/>
        <v>1348.2</v>
      </c>
      <c r="W82">
        <f t="shared" si="4"/>
        <v>0</v>
      </c>
      <c r="X82">
        <f t="shared" si="4"/>
        <v>1</v>
      </c>
      <c r="Y82">
        <f t="shared" si="4"/>
        <v>0</v>
      </c>
      <c r="Z82">
        <f t="shared" si="4"/>
        <v>0</v>
      </c>
      <c r="AA82">
        <f t="shared" si="4"/>
        <v>1344</v>
      </c>
      <c r="AB82">
        <f t="shared" si="4"/>
        <v>23.69</v>
      </c>
      <c r="AC82">
        <f t="shared" si="4"/>
        <v>0</v>
      </c>
      <c r="AD82">
        <f t="shared" si="4"/>
        <v>0</v>
      </c>
      <c r="AE82">
        <f t="shared" si="4"/>
        <v>0</v>
      </c>
      <c r="AF82">
        <f t="shared" si="4"/>
        <v>0</v>
      </c>
      <c r="AG82">
        <f t="shared" si="4"/>
        <v>0</v>
      </c>
      <c r="AH82">
        <f t="shared" si="4"/>
        <v>0</v>
      </c>
      <c r="AI82">
        <f t="shared" si="4"/>
        <v>0</v>
      </c>
    </row>
    <row r="83" spans="2:35">
      <c r="B83" s="2" t="s">
        <v>52</v>
      </c>
      <c r="D83">
        <f>D82*D78</f>
        <v>15924.033449996541</v>
      </c>
      <c r="E83">
        <f t="shared" ref="E83:AI83" si="5">E82*E78</f>
        <v>43220.191268721515</v>
      </c>
      <c r="F83">
        <f t="shared" si="5"/>
        <v>15716.187780328039</v>
      </c>
      <c r="G83">
        <f t="shared" si="5"/>
        <v>49242.508427908542</v>
      </c>
      <c r="H83">
        <f t="shared" si="5"/>
        <v>24530.179196491157</v>
      </c>
      <c r="I83">
        <f t="shared" si="5"/>
        <v>124683.92060028038</v>
      </c>
      <c r="J83">
        <f t="shared" si="5"/>
        <v>113533.36428148641</v>
      </c>
      <c r="K83">
        <f t="shared" si="5"/>
        <v>10512.50212558452</v>
      </c>
      <c r="L83">
        <f t="shared" si="5"/>
        <v>4700.1528616484838</v>
      </c>
      <c r="M83">
        <f t="shared" si="5"/>
        <v>12525.114216918939</v>
      </c>
      <c r="N83">
        <f t="shared" si="5"/>
        <v>8432.2185816930269</v>
      </c>
      <c r="O83">
        <f t="shared" si="5"/>
        <v>32137.620991693977</v>
      </c>
      <c r="P83">
        <f t="shared" si="5"/>
        <v>18162.299039495312</v>
      </c>
      <c r="Q83">
        <f t="shared" si="5"/>
        <v>98953.114369379444</v>
      </c>
      <c r="R83">
        <f t="shared" si="5"/>
        <v>82948.776165022209</v>
      </c>
      <c r="S83">
        <f t="shared" si="5"/>
        <v>0</v>
      </c>
      <c r="T83">
        <f t="shared" si="5"/>
        <v>2009.2380115631524</v>
      </c>
      <c r="U83">
        <f t="shared" si="5"/>
        <v>42591.997322742704</v>
      </c>
      <c r="V83">
        <f t="shared" si="5"/>
        <v>3493.3009999957776</v>
      </c>
      <c r="W83">
        <f t="shared" si="5"/>
        <v>0</v>
      </c>
      <c r="X83">
        <f t="shared" si="5"/>
        <v>8.7822222222199997</v>
      </c>
      <c r="Y83">
        <f t="shared" si="5"/>
        <v>0</v>
      </c>
      <c r="Z83">
        <f t="shared" si="5"/>
        <v>0</v>
      </c>
      <c r="AA83">
        <f t="shared" si="5"/>
        <v>7203.4185177750251</v>
      </c>
      <c r="AB83">
        <f t="shared" si="5"/>
        <v>110.17337978757409</v>
      </c>
      <c r="AC83">
        <f t="shared" si="5"/>
        <v>0</v>
      </c>
      <c r="AD83">
        <f t="shared" si="5"/>
        <v>0</v>
      </c>
      <c r="AE83">
        <f t="shared" si="5"/>
        <v>0</v>
      </c>
      <c r="AF83">
        <f t="shared" si="5"/>
        <v>0</v>
      </c>
      <c r="AG83">
        <f t="shared" si="5"/>
        <v>0</v>
      </c>
      <c r="AH83">
        <f t="shared" si="5"/>
        <v>0</v>
      </c>
      <c r="AI83">
        <f t="shared" si="5"/>
        <v>0</v>
      </c>
    </row>
    <row r="85" spans="2:35">
      <c r="B85" s="2" t="s">
        <v>53</v>
      </c>
      <c r="D85">
        <f>SUM(D83:AE83)</f>
        <v>710639.09381073492</v>
      </c>
    </row>
    <row r="86" spans="2:35">
      <c r="B86" s="2" t="s">
        <v>54</v>
      </c>
      <c r="D86">
        <f>365*24</f>
        <v>8760</v>
      </c>
    </row>
    <row r="87" spans="2:35">
      <c r="B87" s="2" t="s">
        <v>55</v>
      </c>
      <c r="D87">
        <f>D85/D86</f>
        <v>81.123184224969734</v>
      </c>
    </row>
    <row r="88" spans="2:35">
      <c r="B88" s="2" t="s">
        <v>57</v>
      </c>
      <c r="D88">
        <v>68864.027917223953</v>
      </c>
    </row>
    <row r="89" spans="2:35">
      <c r="B89" s="2" t="s">
        <v>58</v>
      </c>
      <c r="D89">
        <f>D88/(31*24)</f>
        <v>92.559177308096707</v>
      </c>
    </row>
    <row r="90" spans="2:35">
      <c r="B90" s="2" t="s">
        <v>59</v>
      </c>
      <c r="D90">
        <f>SUM(L78:S78)</f>
        <v>1178.8239291766943</v>
      </c>
    </row>
    <row r="91" spans="2:35">
      <c r="B91" s="2" t="s">
        <v>60</v>
      </c>
      <c r="D91">
        <f>SUM(L77:R77)</f>
        <v>97.698594606336485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E87"/>
  <sheetViews>
    <sheetView topLeftCell="A61" workbookViewId="0">
      <selection activeCell="C87" sqref="C87"/>
    </sheetView>
  </sheetViews>
  <sheetFormatPr defaultRowHeight="12.75"/>
  <cols>
    <col min="1" max="1" width="17.75" customWidth="1"/>
    <col min="3" max="3" width="15.875" customWidth="1"/>
  </cols>
  <sheetData>
    <row r="2" spans="1:5">
      <c r="A2">
        <v>249250621</v>
      </c>
      <c r="C2">
        <f>A2/249250621</f>
        <v>1</v>
      </c>
      <c r="E2">
        <f>SUM(C2:C26)</f>
        <v>12.420005087971278</v>
      </c>
    </row>
    <row r="3" spans="1:5">
      <c r="A3">
        <v>243199373</v>
      </c>
      <c r="C3">
        <f t="shared" ref="C3:C66" si="0">A3/249250621</f>
        <v>0.97572223501100119</v>
      </c>
    </row>
    <row r="4" spans="1:5">
      <c r="A4">
        <v>198022430</v>
      </c>
      <c r="C4">
        <f t="shared" si="0"/>
        <v>0.79447116001367957</v>
      </c>
    </row>
    <row r="5" spans="1:5">
      <c r="A5">
        <v>191154276</v>
      </c>
      <c r="C5">
        <f t="shared" si="0"/>
        <v>0.76691594682125186</v>
      </c>
    </row>
    <row r="6" spans="1:5">
      <c r="A6">
        <v>180915260</v>
      </c>
      <c r="C6">
        <f t="shared" si="0"/>
        <v>0.72583674726330971</v>
      </c>
    </row>
    <row r="7" spans="1:5">
      <c r="A7">
        <v>171115067</v>
      </c>
      <c r="C7">
        <f t="shared" si="0"/>
        <v>0.68651811704011767</v>
      </c>
    </row>
    <row r="8" spans="1:5">
      <c r="A8">
        <v>159138663</v>
      </c>
      <c r="C8">
        <f t="shared" si="0"/>
        <v>0.63846847145869301</v>
      </c>
    </row>
    <row r="9" spans="1:5">
      <c r="A9">
        <v>146364022</v>
      </c>
      <c r="C9">
        <f t="shared" si="0"/>
        <v>0.58721627818933297</v>
      </c>
    </row>
    <row r="10" spans="1:5">
      <c r="A10">
        <v>141213431</v>
      </c>
      <c r="C10">
        <f t="shared" si="0"/>
        <v>0.56655197260270818</v>
      </c>
    </row>
    <row r="11" spans="1:5">
      <c r="A11">
        <v>135534747</v>
      </c>
      <c r="C11">
        <f t="shared" si="0"/>
        <v>0.54376894411027366</v>
      </c>
    </row>
    <row r="12" spans="1:5">
      <c r="A12">
        <v>135006516</v>
      </c>
      <c r="C12">
        <f t="shared" si="0"/>
        <v>0.54164966754486044</v>
      </c>
    </row>
    <row r="13" spans="1:5">
      <c r="A13">
        <v>133851895</v>
      </c>
      <c r="C13">
        <f t="shared" si="0"/>
        <v>0.53701729794286046</v>
      </c>
    </row>
    <row r="14" spans="1:5">
      <c r="A14">
        <v>115169878</v>
      </c>
      <c r="C14">
        <f t="shared" si="0"/>
        <v>0.46206455790535422</v>
      </c>
    </row>
    <row r="15" spans="1:5">
      <c r="A15">
        <v>107349540</v>
      </c>
      <c r="C15">
        <f t="shared" si="0"/>
        <v>0.43068915764105559</v>
      </c>
    </row>
    <row r="16" spans="1:5">
      <c r="A16">
        <v>102531392</v>
      </c>
      <c r="C16">
        <f t="shared" si="0"/>
        <v>0.41135862205133683</v>
      </c>
    </row>
    <row r="17" spans="1:3">
      <c r="A17">
        <v>90354753</v>
      </c>
      <c r="C17">
        <f t="shared" si="0"/>
        <v>0.36250562842128287</v>
      </c>
    </row>
    <row r="18" spans="1:3">
      <c r="A18">
        <v>81195210</v>
      </c>
      <c r="C18">
        <f t="shared" si="0"/>
        <v>0.32575730272704118</v>
      </c>
    </row>
    <row r="19" spans="1:3">
      <c r="A19">
        <v>78077248</v>
      </c>
      <c r="C19">
        <f t="shared" si="0"/>
        <v>0.31324795776536901</v>
      </c>
    </row>
    <row r="20" spans="1:3">
      <c r="A20">
        <v>59128983</v>
      </c>
      <c r="C20">
        <f t="shared" si="0"/>
        <v>0.2372270237994713</v>
      </c>
    </row>
    <row r="21" spans="1:3">
      <c r="A21">
        <v>63025520</v>
      </c>
      <c r="C21">
        <f t="shared" si="0"/>
        <v>0.25286003199165552</v>
      </c>
    </row>
    <row r="22" spans="1:3">
      <c r="A22">
        <v>48129895</v>
      </c>
      <c r="C22">
        <f t="shared" si="0"/>
        <v>0.19309839553017602</v>
      </c>
    </row>
    <row r="23" spans="1:3">
      <c r="A23">
        <v>51304566</v>
      </c>
      <c r="C23">
        <f t="shared" si="0"/>
        <v>0.20583525848065992</v>
      </c>
    </row>
    <row r="24" spans="1:3">
      <c r="A24">
        <v>155270560</v>
      </c>
      <c r="C24">
        <f t="shared" si="0"/>
        <v>0.62294954121699064</v>
      </c>
    </row>
    <row r="25" spans="1:3">
      <c r="A25">
        <v>59373566</v>
      </c>
      <c r="C25">
        <f t="shared" si="0"/>
        <v>0.23820829718213621</v>
      </c>
    </row>
    <row r="26" spans="1:3">
      <c r="A26">
        <v>16569</v>
      </c>
      <c r="C26">
        <f t="shared" si="0"/>
        <v>6.6475260657424806E-5</v>
      </c>
    </row>
    <row r="27" spans="1:3">
      <c r="A27">
        <v>4262</v>
      </c>
      <c r="C27">
        <f t="shared" si="0"/>
        <v>1.7099255291323827E-5</v>
      </c>
    </row>
    <row r="28" spans="1:3">
      <c r="A28">
        <v>15008</v>
      </c>
      <c r="C28">
        <f t="shared" si="0"/>
        <v>6.0212487895867667E-5</v>
      </c>
    </row>
    <row r="29" spans="1:3">
      <c r="A29">
        <v>19913</v>
      </c>
      <c r="C29">
        <f t="shared" si="0"/>
        <v>7.9891475977506186E-5</v>
      </c>
    </row>
    <row r="30" spans="1:3">
      <c r="A30">
        <v>27386</v>
      </c>
      <c r="C30">
        <f t="shared" si="0"/>
        <v>1.0987334711595363E-4</v>
      </c>
    </row>
    <row r="31" spans="1:3">
      <c r="A31">
        <v>27682</v>
      </c>
      <c r="C31">
        <f t="shared" si="0"/>
        <v>1.1106090684524313E-4</v>
      </c>
    </row>
    <row r="32" spans="1:3">
      <c r="A32">
        <v>33824</v>
      </c>
      <c r="C32">
        <f t="shared" si="0"/>
        <v>1.3570277122800027E-4</v>
      </c>
    </row>
    <row r="33" spans="1:3">
      <c r="A33">
        <v>34474</v>
      </c>
      <c r="C33">
        <f t="shared" si="0"/>
        <v>1.3831058820110221E-4</v>
      </c>
    </row>
    <row r="34" spans="1:3">
      <c r="A34">
        <v>36148</v>
      </c>
      <c r="C34">
        <f t="shared" si="0"/>
        <v>1.4502671991336783E-4</v>
      </c>
    </row>
    <row r="35" spans="1:3">
      <c r="A35">
        <v>36422</v>
      </c>
      <c r="C35">
        <f t="shared" si="0"/>
        <v>1.4612601506818311E-4</v>
      </c>
    </row>
    <row r="36" spans="1:3">
      <c r="A36">
        <v>36651</v>
      </c>
      <c r="C36">
        <f t="shared" si="0"/>
        <v>1.4704476904793748E-4</v>
      </c>
    </row>
    <row r="37" spans="1:3">
      <c r="A37">
        <v>37175</v>
      </c>
      <c r="C37">
        <f t="shared" si="0"/>
        <v>1.4914707073086892E-4</v>
      </c>
    </row>
    <row r="38" spans="1:3">
      <c r="A38">
        <v>37498</v>
      </c>
      <c r="C38">
        <f t="shared" si="0"/>
        <v>1.5044295516519497E-4</v>
      </c>
    </row>
    <row r="39" spans="1:3">
      <c r="A39">
        <v>38154</v>
      </c>
      <c r="C39">
        <f t="shared" si="0"/>
        <v>1.530748442949717E-4</v>
      </c>
    </row>
    <row r="40" spans="1:3">
      <c r="A40">
        <v>38502</v>
      </c>
      <c r="C40">
        <f t="shared" si="0"/>
        <v>1.5447102938210934E-4</v>
      </c>
    </row>
    <row r="41" spans="1:3">
      <c r="A41">
        <v>38914</v>
      </c>
      <c r="C41">
        <f t="shared" si="0"/>
        <v>1.5612398414044474E-4</v>
      </c>
    </row>
    <row r="42" spans="1:3">
      <c r="A42">
        <v>39786</v>
      </c>
      <c r="C42">
        <f t="shared" si="0"/>
        <v>1.5962247091051379E-4</v>
      </c>
    </row>
    <row r="43" spans="1:3">
      <c r="A43">
        <v>39929</v>
      </c>
      <c r="C43">
        <f t="shared" si="0"/>
        <v>1.6019619064459623E-4</v>
      </c>
    </row>
    <row r="44" spans="1:3">
      <c r="A44">
        <v>39939</v>
      </c>
      <c r="C44">
        <f t="shared" si="0"/>
        <v>1.6023631090572086E-4</v>
      </c>
    </row>
    <row r="45" spans="1:3">
      <c r="A45">
        <v>40103</v>
      </c>
      <c r="C45">
        <f t="shared" si="0"/>
        <v>1.6089428318816505E-4</v>
      </c>
    </row>
    <row r="46" spans="1:3">
      <c r="A46">
        <v>40531</v>
      </c>
      <c r="C46">
        <f t="shared" si="0"/>
        <v>1.6261143036429987E-4</v>
      </c>
    </row>
    <row r="47" spans="1:3">
      <c r="A47">
        <v>40652</v>
      </c>
      <c r="C47">
        <f t="shared" si="0"/>
        <v>1.6309688552390808E-4</v>
      </c>
    </row>
    <row r="48" spans="1:3">
      <c r="A48">
        <v>41001</v>
      </c>
      <c r="C48">
        <f t="shared" si="0"/>
        <v>1.6449708263715821E-4</v>
      </c>
    </row>
    <row r="49" spans="1:3">
      <c r="A49">
        <v>41933</v>
      </c>
      <c r="C49">
        <f t="shared" si="0"/>
        <v>1.6823629097397516E-4</v>
      </c>
    </row>
    <row r="50" spans="1:3">
      <c r="A50">
        <v>41934</v>
      </c>
      <c r="C50">
        <f t="shared" si="0"/>
        <v>1.6824030300008761E-4</v>
      </c>
    </row>
    <row r="51" spans="1:3">
      <c r="A51">
        <v>42152</v>
      </c>
      <c r="C51">
        <f t="shared" si="0"/>
        <v>1.6911492469260487E-4</v>
      </c>
    </row>
    <row r="52" spans="1:3">
      <c r="A52">
        <v>43341</v>
      </c>
      <c r="C52">
        <f t="shared" si="0"/>
        <v>1.7388522374032521E-4</v>
      </c>
    </row>
    <row r="53" spans="1:3">
      <c r="A53">
        <v>43523</v>
      </c>
      <c r="C53">
        <f t="shared" si="0"/>
        <v>1.7461541249279375E-4</v>
      </c>
    </row>
    <row r="54" spans="1:3">
      <c r="A54">
        <v>43691</v>
      </c>
      <c r="C54">
        <f t="shared" si="0"/>
        <v>1.7528943287968779E-4</v>
      </c>
    </row>
    <row r="55" spans="1:3">
      <c r="A55">
        <v>45867</v>
      </c>
      <c r="C55">
        <f t="shared" si="0"/>
        <v>1.8401960170041061E-4</v>
      </c>
    </row>
    <row r="56" spans="1:3">
      <c r="A56">
        <v>45941</v>
      </c>
      <c r="C56">
        <f t="shared" si="0"/>
        <v>1.8431649163273299E-4</v>
      </c>
    </row>
    <row r="57" spans="1:3">
      <c r="A57">
        <v>81310</v>
      </c>
      <c r="C57">
        <f t="shared" si="0"/>
        <v>3.2621784320449094E-4</v>
      </c>
    </row>
    <row r="58" spans="1:3">
      <c r="A58">
        <v>90085</v>
      </c>
      <c r="C58">
        <f t="shared" si="0"/>
        <v>3.614233723413672E-4</v>
      </c>
    </row>
    <row r="59" spans="1:3">
      <c r="A59">
        <v>92689</v>
      </c>
      <c r="C59">
        <f t="shared" si="0"/>
        <v>3.7187068833822485E-4</v>
      </c>
    </row>
    <row r="60" spans="1:3">
      <c r="A60">
        <v>106433</v>
      </c>
      <c r="C60">
        <f t="shared" si="0"/>
        <v>4.2701197522793734E-4</v>
      </c>
    </row>
    <row r="61" spans="1:3">
      <c r="A61">
        <v>128374</v>
      </c>
      <c r="C61">
        <f t="shared" si="0"/>
        <v>5.1503984016152164E-4</v>
      </c>
    </row>
    <row r="62" spans="1:3">
      <c r="A62">
        <v>129120</v>
      </c>
      <c r="C62">
        <f t="shared" si="0"/>
        <v>5.1803281164142017E-4</v>
      </c>
    </row>
    <row r="63" spans="1:3">
      <c r="A63">
        <v>137718</v>
      </c>
      <c r="C63">
        <f t="shared" si="0"/>
        <v>5.5252821215639016E-4</v>
      </c>
    </row>
    <row r="64" spans="1:3">
      <c r="A64">
        <v>155397</v>
      </c>
      <c r="C64">
        <f t="shared" si="0"/>
        <v>6.234568217986506E-4</v>
      </c>
    </row>
    <row r="65" spans="1:3">
      <c r="A65">
        <v>159169</v>
      </c>
      <c r="C65">
        <f t="shared" si="0"/>
        <v>6.3859018429486677E-4</v>
      </c>
    </row>
    <row r="66" spans="1:3">
      <c r="A66">
        <v>161147</v>
      </c>
      <c r="C66">
        <f t="shared" si="0"/>
        <v>6.4652597194532165E-4</v>
      </c>
    </row>
    <row r="67" spans="1:3">
      <c r="A67">
        <v>161802</v>
      </c>
      <c r="C67">
        <f t="shared" ref="C67:C85" si="1">A67/249250621</f>
        <v>6.4915384904898593E-4</v>
      </c>
    </row>
    <row r="68" spans="1:3">
      <c r="A68">
        <v>164239</v>
      </c>
      <c r="C68">
        <f t="shared" si="1"/>
        <v>6.5893115668506203E-4</v>
      </c>
    </row>
    <row r="69" spans="1:3">
      <c r="A69">
        <v>166566</v>
      </c>
      <c r="C69">
        <f t="shared" si="1"/>
        <v>6.6826714144876693E-4</v>
      </c>
    </row>
    <row r="70" spans="1:3">
      <c r="A70">
        <v>169874</v>
      </c>
      <c r="C70">
        <f t="shared" si="1"/>
        <v>6.8153892382879957E-4</v>
      </c>
    </row>
    <row r="71" spans="1:3">
      <c r="A71">
        <v>172149</v>
      </c>
      <c r="C71">
        <f t="shared" si="1"/>
        <v>6.9066628323465637E-4</v>
      </c>
    </row>
    <row r="72" spans="1:3">
      <c r="A72">
        <v>172294</v>
      </c>
      <c r="C72">
        <f t="shared" si="1"/>
        <v>6.912480270209638E-4</v>
      </c>
    </row>
    <row r="73" spans="1:3">
      <c r="A73">
        <v>172545</v>
      </c>
      <c r="C73">
        <f t="shared" si="1"/>
        <v>6.922550455751924E-4</v>
      </c>
    </row>
    <row r="74" spans="1:3">
      <c r="A74">
        <v>174588</v>
      </c>
      <c r="C74">
        <f t="shared" si="1"/>
        <v>7.0045161492295744E-4</v>
      </c>
    </row>
    <row r="75" spans="1:3">
      <c r="A75">
        <v>179198</v>
      </c>
      <c r="C75">
        <f t="shared" si="1"/>
        <v>7.1894705530141888E-4</v>
      </c>
    </row>
    <row r="76" spans="1:3">
      <c r="A76">
        <v>179693</v>
      </c>
      <c r="C76">
        <f t="shared" si="1"/>
        <v>7.2093300822708881E-4</v>
      </c>
    </row>
    <row r="77" spans="1:3">
      <c r="A77">
        <v>180455</v>
      </c>
      <c r="C77">
        <f t="shared" si="1"/>
        <v>7.2399017212478685E-4</v>
      </c>
    </row>
    <row r="78" spans="1:3">
      <c r="A78">
        <v>182896</v>
      </c>
      <c r="C78">
        <f t="shared" si="1"/>
        <v>7.3378352786531277E-4</v>
      </c>
    </row>
    <row r="79" spans="1:3">
      <c r="A79">
        <v>186858</v>
      </c>
      <c r="C79">
        <f t="shared" si="1"/>
        <v>7.4967917532289721E-4</v>
      </c>
    </row>
    <row r="80" spans="1:3">
      <c r="A80">
        <v>186861</v>
      </c>
      <c r="C80">
        <f t="shared" si="1"/>
        <v>7.4969121140123455E-4</v>
      </c>
    </row>
    <row r="81" spans="1:3">
      <c r="A81">
        <v>187035</v>
      </c>
      <c r="C81">
        <f t="shared" si="1"/>
        <v>7.5038930394480342E-4</v>
      </c>
    </row>
    <row r="82" spans="1:3">
      <c r="A82">
        <v>189789</v>
      </c>
      <c r="C82">
        <f t="shared" si="1"/>
        <v>7.6143842385853076E-4</v>
      </c>
    </row>
    <row r="83" spans="1:3">
      <c r="A83">
        <v>191469</v>
      </c>
      <c r="C83">
        <f t="shared" si="1"/>
        <v>7.6817862772747113E-4</v>
      </c>
    </row>
    <row r="84" spans="1:3">
      <c r="A84">
        <v>211173</v>
      </c>
      <c r="C84">
        <f t="shared" si="1"/>
        <v>8.4723159024747226E-4</v>
      </c>
    </row>
    <row r="85" spans="1:3">
      <c r="A85">
        <v>547496</v>
      </c>
      <c r="C85">
        <f t="shared" si="1"/>
        <v>2.1965682484698804E-3</v>
      </c>
    </row>
    <row r="87" spans="1:3">
      <c r="C87">
        <f>SUM(C2:C85)</f>
        <v>12.444521608634227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AI48"/>
  <sheetViews>
    <sheetView workbookViewId="0">
      <selection activeCell="C40" sqref="C40"/>
    </sheetView>
  </sheetViews>
  <sheetFormatPr defaultRowHeight="12.75"/>
  <cols>
    <col min="2" max="2" width="11.125" customWidth="1"/>
  </cols>
  <sheetData>
    <row r="2" spans="2:35">
      <c r="B2" s="2" t="s">
        <v>33</v>
      </c>
    </row>
    <row r="3" spans="2:35">
      <c r="D3" s="2" t="s">
        <v>5</v>
      </c>
      <c r="E3" s="2" t="s">
        <v>5</v>
      </c>
      <c r="F3" s="2" t="s">
        <v>5</v>
      </c>
      <c r="G3" s="2" t="s">
        <v>5</v>
      </c>
      <c r="H3" s="2" t="s">
        <v>5</v>
      </c>
      <c r="I3" s="2" t="s">
        <v>5</v>
      </c>
      <c r="J3" s="2" t="s">
        <v>5</v>
      </c>
      <c r="K3" s="2" t="s">
        <v>5</v>
      </c>
      <c r="L3" s="2" t="s">
        <v>5</v>
      </c>
      <c r="M3" s="2" t="s">
        <v>5</v>
      </c>
      <c r="N3" s="2" t="s">
        <v>5</v>
      </c>
      <c r="O3" s="2" t="s">
        <v>5</v>
      </c>
      <c r="P3" s="2" t="s">
        <v>5</v>
      </c>
      <c r="Q3" s="2" t="s">
        <v>5</v>
      </c>
      <c r="R3" s="2" t="s">
        <v>5</v>
      </c>
      <c r="S3" s="2" t="s">
        <v>5</v>
      </c>
      <c r="T3" s="2" t="s">
        <v>6</v>
      </c>
      <c r="U3" s="2" t="s">
        <v>6</v>
      </c>
      <c r="V3" s="2" t="s">
        <v>6</v>
      </c>
      <c r="W3" s="2" t="s">
        <v>6</v>
      </c>
      <c r="X3" s="2" t="s">
        <v>6</v>
      </c>
      <c r="Y3" s="2" t="s">
        <v>6</v>
      </c>
      <c r="Z3" s="2" t="s">
        <v>6</v>
      </c>
      <c r="AA3" s="2" t="s">
        <v>6</v>
      </c>
      <c r="AB3" s="2" t="s">
        <v>6</v>
      </c>
      <c r="AC3" s="2" t="s">
        <v>6</v>
      </c>
      <c r="AD3" s="2" t="s">
        <v>6</v>
      </c>
      <c r="AE3" s="2" t="s">
        <v>6</v>
      </c>
      <c r="AF3" s="2" t="s">
        <v>6</v>
      </c>
      <c r="AG3" s="2" t="s">
        <v>6</v>
      </c>
      <c r="AH3" s="2" t="s">
        <v>6</v>
      </c>
      <c r="AI3" s="2" t="s">
        <v>6</v>
      </c>
    </row>
    <row r="4" spans="2:35">
      <c r="C4" s="2" t="s">
        <v>31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8</v>
      </c>
      <c r="M4" s="2" t="s">
        <v>8</v>
      </c>
      <c r="N4" s="2" t="s">
        <v>8</v>
      </c>
      <c r="O4" s="2" t="s">
        <v>8</v>
      </c>
      <c r="P4" s="2" t="s">
        <v>8</v>
      </c>
      <c r="Q4" s="2" t="s">
        <v>8</v>
      </c>
      <c r="R4" s="2" t="s">
        <v>8</v>
      </c>
      <c r="S4" s="2" t="s">
        <v>8</v>
      </c>
      <c r="T4" s="2" t="s">
        <v>7</v>
      </c>
      <c r="U4" s="2" t="s">
        <v>7</v>
      </c>
      <c r="V4" s="2" t="s">
        <v>7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8</v>
      </c>
      <c r="AC4" s="2" t="s">
        <v>8</v>
      </c>
      <c r="AD4" s="2" t="s">
        <v>8</v>
      </c>
      <c r="AE4" s="2" t="s">
        <v>8</v>
      </c>
      <c r="AF4" s="2" t="s">
        <v>8</v>
      </c>
      <c r="AG4" s="2" t="s">
        <v>8</v>
      </c>
      <c r="AH4" s="2" t="s">
        <v>8</v>
      </c>
      <c r="AI4" s="2" t="s">
        <v>8</v>
      </c>
    </row>
    <row r="5" spans="2:35">
      <c r="B5" s="2" t="s">
        <v>17</v>
      </c>
      <c r="C5" s="2" t="s">
        <v>30</v>
      </c>
      <c r="D5" s="2" t="s">
        <v>9</v>
      </c>
      <c r="E5" s="2" t="s">
        <v>10</v>
      </c>
      <c r="F5" s="2" t="s">
        <v>0</v>
      </c>
      <c r="G5" s="2" t="s">
        <v>1</v>
      </c>
      <c r="H5" s="2" t="s">
        <v>2</v>
      </c>
      <c r="I5" s="2" t="s">
        <v>3</v>
      </c>
      <c r="J5" s="2" t="s">
        <v>4</v>
      </c>
      <c r="K5" s="2" t="s">
        <v>16</v>
      </c>
      <c r="L5" s="2" t="s">
        <v>9</v>
      </c>
      <c r="M5" s="2" t="s">
        <v>10</v>
      </c>
      <c r="N5" s="2" t="s">
        <v>0</v>
      </c>
      <c r="O5" s="2" t="s">
        <v>1</v>
      </c>
      <c r="P5" s="2" t="s">
        <v>2</v>
      </c>
      <c r="Q5" s="2" t="s">
        <v>3</v>
      </c>
      <c r="R5" s="2" t="s">
        <v>4</v>
      </c>
      <c r="S5" s="2" t="s">
        <v>16</v>
      </c>
      <c r="T5" s="2" t="s">
        <v>9</v>
      </c>
      <c r="U5" s="2" t="s">
        <v>10</v>
      </c>
      <c r="V5" s="2" t="s">
        <v>0</v>
      </c>
      <c r="W5" s="2" t="s">
        <v>1</v>
      </c>
      <c r="X5" s="2" t="s">
        <v>2</v>
      </c>
      <c r="Y5" s="2" t="s">
        <v>3</v>
      </c>
      <c r="Z5" s="2" t="s">
        <v>4</v>
      </c>
      <c r="AA5" s="2" t="s">
        <v>16</v>
      </c>
      <c r="AB5" s="2" t="s">
        <v>9</v>
      </c>
      <c r="AC5" s="2" t="s">
        <v>10</v>
      </c>
      <c r="AD5" s="2" t="s">
        <v>0</v>
      </c>
      <c r="AE5" s="2" t="s">
        <v>1</v>
      </c>
      <c r="AF5" s="2" t="s">
        <v>2</v>
      </c>
      <c r="AG5" s="2" t="s">
        <v>3</v>
      </c>
      <c r="AH5" s="2" t="s">
        <v>4</v>
      </c>
      <c r="AI5" s="2" t="s">
        <v>16</v>
      </c>
    </row>
    <row r="6" spans="2:35">
      <c r="B6" s="1">
        <v>40178</v>
      </c>
      <c r="C6">
        <f t="shared" ref="C6:C20" si="0">SUM(D6:AI6)</f>
        <v>706</v>
      </c>
      <c r="D6">
        <v>42</v>
      </c>
      <c r="E6">
        <v>43</v>
      </c>
      <c r="F6">
        <v>2</v>
      </c>
      <c r="G6">
        <v>0</v>
      </c>
      <c r="H6">
        <v>7</v>
      </c>
      <c r="I6">
        <v>5</v>
      </c>
      <c r="J6">
        <v>0</v>
      </c>
      <c r="K6">
        <v>0</v>
      </c>
      <c r="L6">
        <v>8</v>
      </c>
      <c r="M6">
        <v>11</v>
      </c>
      <c r="N6">
        <v>8</v>
      </c>
      <c r="O6">
        <v>12</v>
      </c>
      <c r="P6">
        <v>79</v>
      </c>
      <c r="Q6">
        <v>82</v>
      </c>
      <c r="R6">
        <v>12</v>
      </c>
      <c r="S6">
        <v>0</v>
      </c>
      <c r="T6">
        <v>57</v>
      </c>
      <c r="U6">
        <v>332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3</v>
      </c>
      <c r="AC6">
        <v>3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</row>
    <row r="7" spans="2:35">
      <c r="B7" s="1">
        <v>40209</v>
      </c>
      <c r="C7">
        <f t="shared" si="0"/>
        <v>296</v>
      </c>
      <c r="D7">
        <v>19</v>
      </c>
      <c r="E7">
        <v>70</v>
      </c>
      <c r="F7">
        <v>1</v>
      </c>
      <c r="G7">
        <v>2</v>
      </c>
      <c r="H7">
        <v>14</v>
      </c>
      <c r="I7">
        <v>16</v>
      </c>
      <c r="J7">
        <v>2</v>
      </c>
      <c r="K7">
        <v>39</v>
      </c>
      <c r="L7">
        <v>17</v>
      </c>
      <c r="M7">
        <v>17</v>
      </c>
      <c r="N7">
        <v>5</v>
      </c>
      <c r="O7">
        <v>5</v>
      </c>
      <c r="P7">
        <v>39</v>
      </c>
      <c r="Q7">
        <v>39</v>
      </c>
      <c r="R7">
        <v>5</v>
      </c>
      <c r="S7">
        <v>0</v>
      </c>
      <c r="T7">
        <v>1</v>
      </c>
      <c r="U7">
        <v>3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2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</row>
    <row r="8" spans="2:35">
      <c r="B8" s="1">
        <v>40237</v>
      </c>
      <c r="C8">
        <f t="shared" si="0"/>
        <v>674</v>
      </c>
      <c r="D8">
        <v>112</v>
      </c>
      <c r="E8">
        <v>139</v>
      </c>
      <c r="F8">
        <v>19</v>
      </c>
      <c r="G8">
        <v>27</v>
      </c>
      <c r="H8">
        <v>6</v>
      </c>
      <c r="I8">
        <v>0</v>
      </c>
      <c r="J8">
        <v>0</v>
      </c>
      <c r="K8">
        <v>14</v>
      </c>
      <c r="L8">
        <v>12</v>
      </c>
      <c r="M8">
        <v>12</v>
      </c>
      <c r="N8">
        <v>13</v>
      </c>
      <c r="O8">
        <v>13</v>
      </c>
      <c r="P8">
        <v>92</v>
      </c>
      <c r="Q8">
        <v>92</v>
      </c>
      <c r="R8">
        <v>13</v>
      </c>
      <c r="S8">
        <v>0</v>
      </c>
      <c r="T8">
        <v>6</v>
      </c>
      <c r="U8">
        <v>104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</row>
    <row r="9" spans="2:35">
      <c r="B9" s="1">
        <v>40268</v>
      </c>
      <c r="C9">
        <f t="shared" si="0"/>
        <v>1899</v>
      </c>
      <c r="D9">
        <v>53</v>
      </c>
      <c r="E9">
        <v>56</v>
      </c>
      <c r="F9">
        <v>6</v>
      </c>
      <c r="G9">
        <v>30</v>
      </c>
      <c r="H9">
        <v>77</v>
      </c>
      <c r="I9">
        <v>21</v>
      </c>
      <c r="J9">
        <v>0</v>
      </c>
      <c r="K9">
        <v>0</v>
      </c>
      <c r="L9">
        <v>15</v>
      </c>
      <c r="M9">
        <v>12</v>
      </c>
      <c r="N9">
        <v>5</v>
      </c>
      <c r="O9">
        <v>4</v>
      </c>
      <c r="P9">
        <v>29</v>
      </c>
      <c r="Q9">
        <v>35</v>
      </c>
      <c r="R9">
        <v>4</v>
      </c>
      <c r="S9">
        <v>0</v>
      </c>
      <c r="T9">
        <v>24</v>
      </c>
      <c r="U9">
        <v>1528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</row>
    <row r="10" spans="2:35">
      <c r="B10" s="1">
        <v>40298</v>
      </c>
      <c r="C10">
        <f t="shared" si="0"/>
        <v>2193</v>
      </c>
      <c r="D10">
        <v>154</v>
      </c>
      <c r="E10">
        <v>150</v>
      </c>
      <c r="F10">
        <v>0</v>
      </c>
      <c r="G10">
        <v>0</v>
      </c>
      <c r="H10">
        <v>68</v>
      </c>
      <c r="I10">
        <v>0</v>
      </c>
      <c r="J10">
        <v>0</v>
      </c>
      <c r="K10">
        <v>35</v>
      </c>
      <c r="L10">
        <v>16</v>
      </c>
      <c r="M10">
        <v>16</v>
      </c>
      <c r="N10">
        <v>11</v>
      </c>
      <c r="O10">
        <v>10</v>
      </c>
      <c r="P10">
        <v>79</v>
      </c>
      <c r="Q10">
        <v>88</v>
      </c>
      <c r="R10">
        <v>10</v>
      </c>
      <c r="S10">
        <v>0</v>
      </c>
      <c r="T10">
        <v>7</v>
      </c>
      <c r="U10">
        <v>1549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</row>
    <row r="11" spans="2:35">
      <c r="B11" s="1">
        <v>40329</v>
      </c>
      <c r="C11">
        <f t="shared" si="0"/>
        <v>616</v>
      </c>
      <c r="D11">
        <v>42</v>
      </c>
      <c r="E11">
        <v>43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15</v>
      </c>
      <c r="M11">
        <v>17</v>
      </c>
      <c r="N11">
        <v>8</v>
      </c>
      <c r="O11">
        <v>8</v>
      </c>
      <c r="P11">
        <v>76</v>
      </c>
      <c r="Q11">
        <v>74</v>
      </c>
      <c r="R11">
        <v>6</v>
      </c>
      <c r="S11">
        <v>0</v>
      </c>
      <c r="T11">
        <v>3</v>
      </c>
      <c r="U11">
        <v>322</v>
      </c>
      <c r="V11">
        <v>2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</row>
    <row r="12" spans="2:35">
      <c r="B12" s="1">
        <v>40359</v>
      </c>
      <c r="C12">
        <f t="shared" si="0"/>
        <v>3180</v>
      </c>
      <c r="D12">
        <v>44</v>
      </c>
      <c r="E12">
        <v>114</v>
      </c>
      <c r="F12">
        <v>0</v>
      </c>
      <c r="G12">
        <v>0</v>
      </c>
      <c r="H12">
        <v>29</v>
      </c>
      <c r="I12">
        <v>0</v>
      </c>
      <c r="J12">
        <v>0</v>
      </c>
      <c r="K12">
        <v>25</v>
      </c>
      <c r="L12">
        <v>27</v>
      </c>
      <c r="M12">
        <v>27</v>
      </c>
      <c r="N12">
        <v>15</v>
      </c>
      <c r="O12">
        <v>15</v>
      </c>
      <c r="P12">
        <v>136</v>
      </c>
      <c r="Q12">
        <v>136</v>
      </c>
      <c r="R12">
        <v>16</v>
      </c>
      <c r="S12">
        <v>0</v>
      </c>
      <c r="T12">
        <v>39</v>
      </c>
      <c r="U12">
        <v>2</v>
      </c>
      <c r="V12">
        <v>1277</v>
      </c>
      <c r="W12">
        <v>0</v>
      </c>
      <c r="X12">
        <v>0</v>
      </c>
      <c r="Y12">
        <v>0</v>
      </c>
      <c r="Z12">
        <v>0</v>
      </c>
      <c r="AA12">
        <v>1278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</row>
    <row r="13" spans="2:35">
      <c r="B13" s="1">
        <v>40390</v>
      </c>
      <c r="C13">
        <f t="shared" si="0"/>
        <v>854</v>
      </c>
      <c r="D13">
        <v>90</v>
      </c>
      <c r="E13">
        <v>170</v>
      </c>
      <c r="F13">
        <v>33</v>
      </c>
      <c r="G13">
        <v>33</v>
      </c>
      <c r="H13">
        <v>131</v>
      </c>
      <c r="I13">
        <v>40</v>
      </c>
      <c r="J13">
        <v>0</v>
      </c>
      <c r="K13">
        <v>31</v>
      </c>
      <c r="L13">
        <v>10</v>
      </c>
      <c r="M13">
        <v>20</v>
      </c>
      <c r="N13">
        <v>8</v>
      </c>
      <c r="O13">
        <v>8</v>
      </c>
      <c r="P13">
        <v>77</v>
      </c>
      <c r="Q13">
        <v>77</v>
      </c>
      <c r="R13">
        <v>13</v>
      </c>
      <c r="S13">
        <v>0</v>
      </c>
      <c r="T13">
        <v>22</v>
      </c>
      <c r="U13">
        <v>89</v>
      </c>
      <c r="V13">
        <v>0</v>
      </c>
      <c r="W13">
        <v>0</v>
      </c>
      <c r="X13">
        <v>1</v>
      </c>
      <c r="Y13">
        <v>0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</row>
    <row r="14" spans="2:35">
      <c r="B14" s="1">
        <v>40421</v>
      </c>
      <c r="C14">
        <f t="shared" si="0"/>
        <v>857</v>
      </c>
      <c r="D14">
        <v>90</v>
      </c>
      <c r="E14">
        <v>67</v>
      </c>
      <c r="F14">
        <v>138</v>
      </c>
      <c r="G14">
        <v>22</v>
      </c>
      <c r="H14">
        <v>91</v>
      </c>
      <c r="I14">
        <v>22</v>
      </c>
      <c r="J14">
        <v>27</v>
      </c>
      <c r="K14">
        <v>214</v>
      </c>
      <c r="L14">
        <v>15</v>
      </c>
      <c r="M14">
        <v>15</v>
      </c>
      <c r="N14">
        <v>7</v>
      </c>
      <c r="O14">
        <v>7</v>
      </c>
      <c r="P14">
        <v>63</v>
      </c>
      <c r="Q14">
        <v>63</v>
      </c>
      <c r="R14">
        <v>8</v>
      </c>
      <c r="S14">
        <v>0</v>
      </c>
      <c r="T14">
        <v>2</v>
      </c>
      <c r="U14">
        <v>0</v>
      </c>
      <c r="V14">
        <v>5</v>
      </c>
      <c r="W14">
        <v>0</v>
      </c>
      <c r="X14">
        <v>0</v>
      </c>
      <c r="Y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</row>
    <row r="15" spans="2:35">
      <c r="B15" s="1">
        <v>40451</v>
      </c>
      <c r="C15">
        <f t="shared" si="0"/>
        <v>843</v>
      </c>
      <c r="D15">
        <v>59</v>
      </c>
      <c r="E15">
        <v>113</v>
      </c>
      <c r="F15">
        <v>31</v>
      </c>
      <c r="G15">
        <v>32</v>
      </c>
      <c r="H15">
        <v>31</v>
      </c>
      <c r="I15">
        <v>31</v>
      </c>
      <c r="J15">
        <v>96</v>
      </c>
      <c r="K15">
        <v>0</v>
      </c>
      <c r="L15">
        <v>25</v>
      </c>
      <c r="M15">
        <v>25</v>
      </c>
      <c r="N15">
        <v>13</v>
      </c>
      <c r="O15">
        <v>13</v>
      </c>
      <c r="P15">
        <v>113</v>
      </c>
      <c r="Q15">
        <v>104</v>
      </c>
      <c r="R15">
        <v>13</v>
      </c>
      <c r="S15">
        <v>0</v>
      </c>
      <c r="T15">
        <v>5</v>
      </c>
      <c r="U15">
        <v>139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</row>
    <row r="16" spans="2:35">
      <c r="B16" s="1">
        <v>40482</v>
      </c>
      <c r="C16">
        <f t="shared" si="0"/>
        <v>760</v>
      </c>
      <c r="D16">
        <v>51</v>
      </c>
      <c r="E16">
        <v>57</v>
      </c>
      <c r="F16">
        <v>17</v>
      </c>
      <c r="G16">
        <v>17</v>
      </c>
      <c r="H16">
        <v>162</v>
      </c>
      <c r="I16">
        <v>162</v>
      </c>
      <c r="J16">
        <v>14</v>
      </c>
      <c r="K16">
        <v>0</v>
      </c>
      <c r="L16">
        <v>18</v>
      </c>
      <c r="M16">
        <v>18</v>
      </c>
      <c r="N16">
        <v>9</v>
      </c>
      <c r="O16">
        <v>9</v>
      </c>
      <c r="P16">
        <v>79</v>
      </c>
      <c r="Q16">
        <v>88</v>
      </c>
      <c r="R16">
        <v>11</v>
      </c>
      <c r="S16">
        <v>0</v>
      </c>
      <c r="T16">
        <v>1</v>
      </c>
      <c r="U16">
        <v>47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</row>
    <row r="17" spans="2:35">
      <c r="B17" s="1">
        <v>40512</v>
      </c>
      <c r="C17">
        <f t="shared" si="0"/>
        <v>287</v>
      </c>
      <c r="D17">
        <v>55</v>
      </c>
      <c r="E17">
        <v>64</v>
      </c>
      <c r="F17">
        <v>0</v>
      </c>
      <c r="G17">
        <v>0</v>
      </c>
      <c r="H17">
        <v>0</v>
      </c>
      <c r="I17">
        <v>0</v>
      </c>
      <c r="J17">
        <v>2</v>
      </c>
      <c r="K17">
        <v>0</v>
      </c>
      <c r="L17">
        <v>10</v>
      </c>
      <c r="M17">
        <v>10</v>
      </c>
      <c r="N17">
        <v>6</v>
      </c>
      <c r="O17">
        <v>6</v>
      </c>
      <c r="P17">
        <v>51</v>
      </c>
      <c r="Q17">
        <v>51</v>
      </c>
      <c r="R17">
        <v>6</v>
      </c>
      <c r="S17">
        <v>0</v>
      </c>
      <c r="T17">
        <v>4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22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</row>
    <row r="18" spans="2:35">
      <c r="B18" s="1">
        <v>40543</v>
      </c>
      <c r="C18">
        <f t="shared" si="0"/>
        <v>1755</v>
      </c>
      <c r="D18">
        <v>73</v>
      </c>
      <c r="E18">
        <v>73</v>
      </c>
      <c r="F18">
        <v>0</v>
      </c>
      <c r="G18">
        <v>0</v>
      </c>
      <c r="H18">
        <v>1</v>
      </c>
      <c r="I18">
        <v>0</v>
      </c>
      <c r="J18">
        <v>97</v>
      </c>
      <c r="K18">
        <v>0</v>
      </c>
      <c r="L18">
        <v>7</v>
      </c>
      <c r="M18">
        <v>7</v>
      </c>
      <c r="N18">
        <v>6</v>
      </c>
      <c r="O18">
        <v>6</v>
      </c>
      <c r="P18">
        <v>53</v>
      </c>
      <c r="Q18">
        <v>36</v>
      </c>
      <c r="R18">
        <v>3</v>
      </c>
      <c r="S18">
        <v>0</v>
      </c>
      <c r="T18">
        <v>2</v>
      </c>
      <c r="U18">
        <v>1390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</row>
    <row r="19" spans="2:35">
      <c r="B19" s="1">
        <v>40574</v>
      </c>
      <c r="C19">
        <f t="shared" si="0"/>
        <v>564</v>
      </c>
      <c r="D19">
        <v>134</v>
      </c>
      <c r="E19">
        <v>134</v>
      </c>
      <c r="F19">
        <v>15</v>
      </c>
      <c r="G19">
        <v>15</v>
      </c>
      <c r="H19">
        <v>0</v>
      </c>
      <c r="I19">
        <v>0</v>
      </c>
      <c r="J19">
        <v>0</v>
      </c>
      <c r="K19">
        <v>0</v>
      </c>
      <c r="L19">
        <v>7</v>
      </c>
      <c r="M19">
        <v>7</v>
      </c>
      <c r="N19">
        <v>12</v>
      </c>
      <c r="O19">
        <v>12</v>
      </c>
      <c r="P19">
        <v>107</v>
      </c>
      <c r="Q19">
        <v>105</v>
      </c>
      <c r="R19">
        <v>13</v>
      </c>
      <c r="S19">
        <v>0</v>
      </c>
      <c r="T19">
        <v>2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</row>
    <row r="20" spans="2:35">
      <c r="B20" s="1">
        <v>40602</v>
      </c>
      <c r="C20">
        <f t="shared" si="0"/>
        <v>774</v>
      </c>
      <c r="D20">
        <v>77</v>
      </c>
      <c r="E20">
        <v>77</v>
      </c>
      <c r="F20">
        <v>47</v>
      </c>
      <c r="G20">
        <v>27</v>
      </c>
      <c r="H20">
        <v>159</v>
      </c>
      <c r="I20">
        <v>45</v>
      </c>
      <c r="J20">
        <v>0</v>
      </c>
      <c r="K20">
        <v>0</v>
      </c>
      <c r="L20">
        <v>25</v>
      </c>
      <c r="M20">
        <v>24</v>
      </c>
      <c r="N20">
        <v>12</v>
      </c>
      <c r="O20">
        <v>12</v>
      </c>
      <c r="P20">
        <v>105</v>
      </c>
      <c r="Q20">
        <v>124</v>
      </c>
      <c r="R20">
        <v>13</v>
      </c>
      <c r="S20">
        <v>0</v>
      </c>
      <c r="T20">
        <v>26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</row>
    <row r="22" spans="2:35">
      <c r="B22" s="2" t="s">
        <v>34</v>
      </c>
      <c r="C22">
        <f>SUM(D22:AI22)</f>
        <v>1365</v>
      </c>
      <c r="D22">
        <v>60</v>
      </c>
      <c r="E22">
        <v>60</v>
      </c>
      <c r="F22">
        <v>80</v>
      </c>
      <c r="G22">
        <v>80</v>
      </c>
      <c r="H22">
        <v>500</v>
      </c>
      <c r="I22">
        <v>500</v>
      </c>
      <c r="J22">
        <v>80</v>
      </c>
      <c r="K22">
        <v>5</v>
      </c>
    </row>
    <row r="24" spans="2:35">
      <c r="D24">
        <v>15.35083333333</v>
      </c>
      <c r="E24">
        <v>33.839798988977073</v>
      </c>
      <c r="F24">
        <v>45.010131971040003</v>
      </c>
      <c r="G24">
        <v>183.19385575858831</v>
      </c>
      <c r="H24">
        <v>21.729660545400002</v>
      </c>
      <c r="I24">
        <v>153.02395753593566</v>
      </c>
      <c r="J24">
        <v>239.52186557275616</v>
      </c>
      <c r="K24">
        <v>30.900946871206706</v>
      </c>
      <c r="L24">
        <v>26.033858766192999</v>
      </c>
      <c r="M24">
        <v>65.377984220267976</v>
      </c>
      <c r="N24">
        <v>72.447964444479993</v>
      </c>
      <c r="O24">
        <v>275.74106384979814</v>
      </c>
      <c r="P24">
        <v>18.112489692840001</v>
      </c>
      <c r="Q24">
        <v>99.305649424837611</v>
      </c>
      <c r="R24">
        <v>621.80491877827751</v>
      </c>
      <c r="S24">
        <v>0</v>
      </c>
      <c r="T24">
        <v>16.836249468436002</v>
      </c>
      <c r="U24">
        <v>7.9968001762523073</v>
      </c>
      <c r="V24">
        <v>2.5910851505679999</v>
      </c>
      <c r="W24">
        <v>0</v>
      </c>
      <c r="X24">
        <v>8.7822222222199997</v>
      </c>
      <c r="Y24">
        <v>0</v>
      </c>
      <c r="Z24">
        <v>0</v>
      </c>
      <c r="AA24">
        <v>5.3596863971540367</v>
      </c>
      <c r="AB24">
        <v>4.650628104161</v>
      </c>
      <c r="AC24">
        <v>4.3659966575532545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</row>
    <row r="27" spans="2:35">
      <c r="B27" s="3" t="s">
        <v>61</v>
      </c>
    </row>
    <row r="28" spans="2:35">
      <c r="D28" s="2" t="s">
        <v>5</v>
      </c>
      <c r="E28" s="2" t="s">
        <v>5</v>
      </c>
      <c r="F28" s="2" t="s">
        <v>5</v>
      </c>
      <c r="G28" s="2" t="s">
        <v>5</v>
      </c>
      <c r="H28" s="2" t="s">
        <v>5</v>
      </c>
      <c r="I28" s="2" t="s">
        <v>5</v>
      </c>
      <c r="J28" s="2" t="s">
        <v>5</v>
      </c>
      <c r="K28" s="2" t="s">
        <v>5</v>
      </c>
      <c r="L28" s="2" t="s">
        <v>5</v>
      </c>
      <c r="M28" s="2" t="s">
        <v>5</v>
      </c>
      <c r="N28" s="2" t="s">
        <v>5</v>
      </c>
      <c r="O28" s="2" t="s">
        <v>5</v>
      </c>
      <c r="P28" s="2" t="s">
        <v>5</v>
      </c>
      <c r="Q28" s="2" t="s">
        <v>5</v>
      </c>
      <c r="R28" s="2" t="s">
        <v>5</v>
      </c>
      <c r="S28" s="2" t="s">
        <v>5</v>
      </c>
      <c r="T28" s="2" t="s">
        <v>6</v>
      </c>
      <c r="U28" s="2" t="s">
        <v>6</v>
      </c>
      <c r="V28" s="2" t="s">
        <v>6</v>
      </c>
      <c r="W28" s="2" t="s">
        <v>6</v>
      </c>
      <c r="X28" s="2" t="s">
        <v>6</v>
      </c>
      <c r="Y28" s="2" t="s">
        <v>6</v>
      </c>
      <c r="Z28" s="2" t="s">
        <v>6</v>
      </c>
      <c r="AA28" s="2" t="s">
        <v>6</v>
      </c>
      <c r="AB28" s="2" t="s">
        <v>6</v>
      </c>
      <c r="AC28" s="2" t="s">
        <v>6</v>
      </c>
      <c r="AD28" s="2" t="s">
        <v>6</v>
      </c>
      <c r="AE28" s="2" t="s">
        <v>6</v>
      </c>
      <c r="AF28" s="2" t="s">
        <v>6</v>
      </c>
      <c r="AG28" s="2" t="s">
        <v>6</v>
      </c>
      <c r="AH28" s="2" t="s">
        <v>6</v>
      </c>
      <c r="AI28" s="2" t="s">
        <v>6</v>
      </c>
    </row>
    <row r="29" spans="2:35">
      <c r="C29" s="2" t="s">
        <v>31</v>
      </c>
      <c r="D29" s="2" t="s">
        <v>7</v>
      </c>
      <c r="E29" s="2" t="s">
        <v>7</v>
      </c>
      <c r="F29" s="2" t="s">
        <v>7</v>
      </c>
      <c r="G29" s="2" t="s">
        <v>7</v>
      </c>
      <c r="H29" s="2" t="s">
        <v>7</v>
      </c>
      <c r="I29" s="2" t="s">
        <v>7</v>
      </c>
      <c r="J29" s="2" t="s">
        <v>7</v>
      </c>
      <c r="K29" s="2" t="s">
        <v>7</v>
      </c>
      <c r="L29" s="2" t="s">
        <v>8</v>
      </c>
      <c r="M29" s="2" t="s">
        <v>8</v>
      </c>
      <c r="N29" s="2" t="s">
        <v>8</v>
      </c>
      <c r="O29" s="2" t="s">
        <v>8</v>
      </c>
      <c r="P29" s="2" t="s">
        <v>8</v>
      </c>
      <c r="Q29" s="2" t="s">
        <v>8</v>
      </c>
      <c r="R29" s="2" t="s">
        <v>8</v>
      </c>
      <c r="S29" s="2" t="s">
        <v>8</v>
      </c>
      <c r="T29" s="2" t="s">
        <v>7</v>
      </c>
      <c r="U29" s="2" t="s">
        <v>7</v>
      </c>
      <c r="V29" s="2" t="s">
        <v>7</v>
      </c>
      <c r="W29" s="2" t="s">
        <v>7</v>
      </c>
      <c r="X29" s="2" t="s">
        <v>7</v>
      </c>
      <c r="Y29" s="2" t="s">
        <v>7</v>
      </c>
      <c r="Z29" s="2" t="s">
        <v>7</v>
      </c>
      <c r="AA29" s="2" t="s">
        <v>7</v>
      </c>
      <c r="AB29" s="2" t="s">
        <v>8</v>
      </c>
      <c r="AC29" s="2" t="s">
        <v>8</v>
      </c>
      <c r="AD29" s="2" t="s">
        <v>8</v>
      </c>
      <c r="AE29" s="2" t="s">
        <v>8</v>
      </c>
      <c r="AF29" s="2" t="s">
        <v>8</v>
      </c>
      <c r="AG29" s="2" t="s">
        <v>8</v>
      </c>
      <c r="AH29" s="2" t="s">
        <v>8</v>
      </c>
      <c r="AI29" s="2" t="s">
        <v>8</v>
      </c>
    </row>
    <row r="30" spans="2:35">
      <c r="B30" s="2" t="s">
        <v>17</v>
      </c>
      <c r="C30" s="2" t="s">
        <v>30</v>
      </c>
      <c r="D30" s="2" t="s">
        <v>9</v>
      </c>
      <c r="E30" s="2" t="s">
        <v>10</v>
      </c>
      <c r="F30" s="2" t="s">
        <v>0</v>
      </c>
      <c r="G30" s="2" t="s">
        <v>1</v>
      </c>
      <c r="H30" s="2" t="s">
        <v>2</v>
      </c>
      <c r="I30" s="2" t="s">
        <v>3</v>
      </c>
      <c r="J30" s="2" t="s">
        <v>4</v>
      </c>
      <c r="K30" s="2" t="s">
        <v>16</v>
      </c>
      <c r="L30" s="2" t="s">
        <v>9</v>
      </c>
      <c r="M30" s="2" t="s">
        <v>10</v>
      </c>
      <c r="N30" s="2" t="s">
        <v>0</v>
      </c>
      <c r="O30" s="2" t="s">
        <v>1</v>
      </c>
      <c r="P30" s="2" t="s">
        <v>2</v>
      </c>
      <c r="Q30" s="2" t="s">
        <v>3</v>
      </c>
      <c r="R30" s="2" t="s">
        <v>4</v>
      </c>
      <c r="S30" s="2" t="s">
        <v>16</v>
      </c>
      <c r="T30" s="2" t="s">
        <v>9</v>
      </c>
      <c r="U30" s="2" t="s">
        <v>10</v>
      </c>
      <c r="V30" s="2" t="s">
        <v>0</v>
      </c>
      <c r="W30" s="2" t="s">
        <v>1</v>
      </c>
      <c r="X30" s="2" t="s">
        <v>2</v>
      </c>
      <c r="Y30" s="2" t="s">
        <v>3</v>
      </c>
      <c r="Z30" s="2" t="s">
        <v>4</v>
      </c>
      <c r="AA30" s="2" t="s">
        <v>16</v>
      </c>
      <c r="AB30" s="2" t="s">
        <v>9</v>
      </c>
      <c r="AC30" s="2" t="s">
        <v>10</v>
      </c>
      <c r="AD30" s="2" t="s">
        <v>0</v>
      </c>
      <c r="AE30" s="2" t="s">
        <v>1</v>
      </c>
      <c r="AF30" s="2" t="s">
        <v>2</v>
      </c>
      <c r="AG30" s="2" t="s">
        <v>3</v>
      </c>
      <c r="AH30" s="2" t="s">
        <v>4</v>
      </c>
      <c r="AI30" s="2" t="s">
        <v>16</v>
      </c>
    </row>
    <row r="31" spans="2:35">
      <c r="B31" s="1">
        <v>40178</v>
      </c>
      <c r="C31">
        <f t="shared" ref="C31:C45" si="1">SUM(D31:AI31)</f>
        <v>28600.261926683477</v>
      </c>
      <c r="D31">
        <f>D6*D$24</f>
        <v>644.73499999985995</v>
      </c>
      <c r="E31">
        <f t="shared" ref="E31:AI39" si="2">E6*E$24</f>
        <v>1455.1113565260141</v>
      </c>
      <c r="F31">
        <f t="shared" si="2"/>
        <v>90.020263942080007</v>
      </c>
      <c r="G31">
        <f t="shared" si="2"/>
        <v>0</v>
      </c>
      <c r="H31">
        <f t="shared" si="2"/>
        <v>152.1076238178</v>
      </c>
      <c r="I31">
        <f t="shared" si="2"/>
        <v>765.11978767967832</v>
      </c>
      <c r="J31">
        <f t="shared" si="2"/>
        <v>0</v>
      </c>
      <c r="K31">
        <f t="shared" si="2"/>
        <v>0</v>
      </c>
      <c r="L31">
        <f t="shared" si="2"/>
        <v>208.27087012954399</v>
      </c>
      <c r="M31">
        <f t="shared" si="2"/>
        <v>719.15782642294778</v>
      </c>
      <c r="N31">
        <f t="shared" si="2"/>
        <v>579.58371555583994</v>
      </c>
      <c r="O31">
        <f t="shared" si="2"/>
        <v>3308.8927661975777</v>
      </c>
      <c r="P31">
        <f t="shared" si="2"/>
        <v>1430.8866857343601</v>
      </c>
      <c r="Q31">
        <f t="shared" si="2"/>
        <v>8143.0632528366841</v>
      </c>
      <c r="R31">
        <f t="shared" si="2"/>
        <v>7461.6590253393297</v>
      </c>
      <c r="S31">
        <f t="shared" si="2"/>
        <v>0</v>
      </c>
      <c r="T31">
        <f t="shared" si="2"/>
        <v>959.66621970085214</v>
      </c>
      <c r="U31">
        <f t="shared" si="2"/>
        <v>2654.9376585157661</v>
      </c>
      <c r="V31">
        <f t="shared" si="2"/>
        <v>0</v>
      </c>
      <c r="W31">
        <f t="shared" si="2"/>
        <v>0</v>
      </c>
      <c r="X31">
        <f t="shared" si="2"/>
        <v>0</v>
      </c>
      <c r="Y31">
        <f t="shared" si="2"/>
        <v>0</v>
      </c>
      <c r="Z31">
        <f t="shared" si="2"/>
        <v>0</v>
      </c>
      <c r="AA31">
        <f t="shared" si="2"/>
        <v>0</v>
      </c>
      <c r="AB31">
        <f t="shared" si="2"/>
        <v>13.951884312482999</v>
      </c>
      <c r="AC31">
        <f t="shared" si="2"/>
        <v>13.097989972659764</v>
      </c>
      <c r="AD31">
        <f t="shared" si="2"/>
        <v>0</v>
      </c>
      <c r="AE31">
        <f t="shared" si="2"/>
        <v>0</v>
      </c>
      <c r="AF31">
        <f t="shared" si="2"/>
        <v>0</v>
      </c>
      <c r="AG31">
        <f t="shared" si="2"/>
        <v>0</v>
      </c>
      <c r="AH31">
        <f t="shared" si="2"/>
        <v>0</v>
      </c>
      <c r="AI31">
        <f t="shared" si="2"/>
        <v>0</v>
      </c>
    </row>
    <row r="32" spans="2:35">
      <c r="B32" s="1">
        <v>40209</v>
      </c>
      <c r="C32">
        <f t="shared" si="1"/>
        <v>18542.035231310583</v>
      </c>
      <c r="D32">
        <f t="shared" ref="D32:S45" si="3">D7*D$24</f>
        <v>291.66583333326997</v>
      </c>
      <c r="E32">
        <f t="shared" si="3"/>
        <v>2368.7859292283952</v>
      </c>
      <c r="F32">
        <f t="shared" si="3"/>
        <v>45.010131971040003</v>
      </c>
      <c r="G32">
        <f t="shared" si="3"/>
        <v>366.38771151717663</v>
      </c>
      <c r="H32">
        <f t="shared" si="3"/>
        <v>304.21524763560001</v>
      </c>
      <c r="I32">
        <f t="shared" si="3"/>
        <v>2448.3833205749706</v>
      </c>
      <c r="J32">
        <f t="shared" si="3"/>
        <v>479.04373114551231</v>
      </c>
      <c r="K32">
        <f t="shared" si="3"/>
        <v>1205.1369279770615</v>
      </c>
      <c r="L32">
        <f t="shared" si="3"/>
        <v>442.57559902528101</v>
      </c>
      <c r="M32">
        <f t="shared" si="3"/>
        <v>1111.4257317445556</v>
      </c>
      <c r="N32">
        <f t="shared" si="3"/>
        <v>362.23982222239999</v>
      </c>
      <c r="O32">
        <f t="shared" si="3"/>
        <v>1378.7053192489907</v>
      </c>
      <c r="P32">
        <f t="shared" si="3"/>
        <v>706.38709802076005</v>
      </c>
      <c r="Q32">
        <f t="shared" si="3"/>
        <v>3872.9203275686668</v>
      </c>
      <c r="R32">
        <f t="shared" si="3"/>
        <v>3109.0245938913877</v>
      </c>
      <c r="S32">
        <f t="shared" si="3"/>
        <v>0</v>
      </c>
      <c r="T32">
        <f t="shared" si="2"/>
        <v>16.836249468436002</v>
      </c>
      <c r="U32">
        <f t="shared" si="2"/>
        <v>23.990400528756922</v>
      </c>
      <c r="V32">
        <f t="shared" si="2"/>
        <v>0</v>
      </c>
      <c r="W32">
        <f t="shared" si="2"/>
        <v>0</v>
      </c>
      <c r="X32">
        <f t="shared" si="2"/>
        <v>0</v>
      </c>
      <c r="Y32">
        <f t="shared" si="2"/>
        <v>0</v>
      </c>
      <c r="Z32">
        <f t="shared" si="2"/>
        <v>0</v>
      </c>
      <c r="AA32">
        <f t="shared" si="2"/>
        <v>0</v>
      </c>
      <c r="AB32">
        <f t="shared" si="2"/>
        <v>9.3012562083220001</v>
      </c>
      <c r="AC32">
        <f t="shared" si="2"/>
        <v>0</v>
      </c>
      <c r="AD32">
        <f t="shared" si="2"/>
        <v>0</v>
      </c>
      <c r="AE32">
        <f t="shared" si="2"/>
        <v>0</v>
      </c>
      <c r="AF32">
        <f t="shared" si="2"/>
        <v>0</v>
      </c>
      <c r="AG32">
        <f t="shared" si="2"/>
        <v>0</v>
      </c>
      <c r="AH32">
        <f t="shared" si="2"/>
        <v>0</v>
      </c>
      <c r="AI32">
        <f t="shared" si="2"/>
        <v>0</v>
      </c>
    </row>
    <row r="33" spans="2:35">
      <c r="B33" s="1">
        <v>40237</v>
      </c>
      <c r="C33">
        <f t="shared" si="1"/>
        <v>38229.460166949662</v>
      </c>
      <c r="D33">
        <f t="shared" si="3"/>
        <v>1719.2933333329599</v>
      </c>
      <c r="E33">
        <f t="shared" si="2"/>
        <v>4703.7320594678131</v>
      </c>
      <c r="F33">
        <f t="shared" si="2"/>
        <v>855.19250744976011</v>
      </c>
      <c r="G33">
        <f t="shared" si="2"/>
        <v>4946.2341054818844</v>
      </c>
      <c r="H33">
        <f t="shared" si="2"/>
        <v>130.3779632724</v>
      </c>
      <c r="I33">
        <f t="shared" si="2"/>
        <v>0</v>
      </c>
      <c r="J33">
        <f t="shared" si="2"/>
        <v>0</v>
      </c>
      <c r="K33">
        <f t="shared" si="2"/>
        <v>432.61325619689387</v>
      </c>
      <c r="L33">
        <f t="shared" si="2"/>
        <v>312.40630519431602</v>
      </c>
      <c r="M33">
        <f t="shared" si="2"/>
        <v>784.53581064321565</v>
      </c>
      <c r="N33">
        <f t="shared" si="2"/>
        <v>941.82353777823994</v>
      </c>
      <c r="O33">
        <f t="shared" si="2"/>
        <v>3584.6338300473758</v>
      </c>
      <c r="P33">
        <f t="shared" si="2"/>
        <v>1666.3490517412802</v>
      </c>
      <c r="Q33">
        <f t="shared" si="2"/>
        <v>9136.1197470850602</v>
      </c>
      <c r="R33">
        <f t="shared" si="2"/>
        <v>8083.4639441176078</v>
      </c>
      <c r="S33">
        <f t="shared" si="2"/>
        <v>0</v>
      </c>
      <c r="T33">
        <f t="shared" si="2"/>
        <v>101.01749681061601</v>
      </c>
      <c r="U33">
        <f t="shared" si="2"/>
        <v>831.66721833023996</v>
      </c>
      <c r="V33">
        <f t="shared" si="2"/>
        <v>0</v>
      </c>
      <c r="W33">
        <f t="shared" si="2"/>
        <v>0</v>
      </c>
      <c r="X33">
        <f t="shared" si="2"/>
        <v>0</v>
      </c>
      <c r="Y33">
        <f t="shared" si="2"/>
        <v>0</v>
      </c>
      <c r="Z33">
        <f t="shared" si="2"/>
        <v>0</v>
      </c>
      <c r="AA33">
        <f t="shared" si="2"/>
        <v>0</v>
      </c>
      <c r="AB33">
        <f t="shared" si="2"/>
        <v>0</v>
      </c>
      <c r="AC33">
        <f t="shared" si="2"/>
        <v>0</v>
      </c>
      <c r="AD33">
        <f t="shared" si="2"/>
        <v>0</v>
      </c>
      <c r="AE33">
        <f t="shared" si="2"/>
        <v>0</v>
      </c>
      <c r="AF33">
        <f t="shared" si="2"/>
        <v>0</v>
      </c>
      <c r="AG33">
        <f t="shared" si="2"/>
        <v>0</v>
      </c>
      <c r="AH33">
        <f t="shared" si="2"/>
        <v>0</v>
      </c>
      <c r="AI33">
        <f t="shared" si="2"/>
        <v>0</v>
      </c>
    </row>
    <row r="34" spans="2:35">
      <c r="B34" s="1">
        <v>40268</v>
      </c>
      <c r="C34">
        <f t="shared" si="1"/>
        <v>35112.794377272017</v>
      </c>
      <c r="D34">
        <f t="shared" si="3"/>
        <v>813.59416666648997</v>
      </c>
      <c r="E34">
        <f t="shared" si="2"/>
        <v>1895.0287433827161</v>
      </c>
      <c r="F34">
        <f t="shared" si="2"/>
        <v>270.06079182624001</v>
      </c>
      <c r="G34">
        <f t="shared" si="2"/>
        <v>5495.8156727576497</v>
      </c>
      <c r="H34">
        <f t="shared" si="2"/>
        <v>1673.1838619958</v>
      </c>
      <c r="I34">
        <f t="shared" si="2"/>
        <v>3213.5031082546489</v>
      </c>
      <c r="J34">
        <f t="shared" si="2"/>
        <v>0</v>
      </c>
      <c r="K34">
        <f t="shared" si="2"/>
        <v>0</v>
      </c>
      <c r="L34">
        <f t="shared" si="2"/>
        <v>390.50788149289497</v>
      </c>
      <c r="M34">
        <f t="shared" si="2"/>
        <v>784.53581064321565</v>
      </c>
      <c r="N34">
        <f t="shared" si="2"/>
        <v>362.23982222239999</v>
      </c>
      <c r="O34">
        <f t="shared" si="2"/>
        <v>1102.9642553991926</v>
      </c>
      <c r="P34">
        <f t="shared" si="2"/>
        <v>525.26220109235999</v>
      </c>
      <c r="Q34">
        <f t="shared" si="2"/>
        <v>3475.6977298693164</v>
      </c>
      <c r="R34">
        <f t="shared" si="2"/>
        <v>2487.21967511311</v>
      </c>
      <c r="S34">
        <f t="shared" si="2"/>
        <v>0</v>
      </c>
      <c r="T34">
        <f t="shared" si="2"/>
        <v>404.06998724246404</v>
      </c>
      <c r="U34">
        <f t="shared" si="2"/>
        <v>12219.110669313526</v>
      </c>
      <c r="V34">
        <f t="shared" si="2"/>
        <v>0</v>
      </c>
      <c r="W34">
        <f t="shared" si="2"/>
        <v>0</v>
      </c>
      <c r="X34">
        <f t="shared" si="2"/>
        <v>0</v>
      </c>
      <c r="Y34">
        <f t="shared" si="2"/>
        <v>0</v>
      </c>
      <c r="Z34">
        <f t="shared" si="2"/>
        <v>0</v>
      </c>
      <c r="AA34">
        <f t="shared" si="2"/>
        <v>0</v>
      </c>
      <c r="AB34">
        <f t="shared" si="2"/>
        <v>0</v>
      </c>
      <c r="AC34">
        <f t="shared" si="2"/>
        <v>0</v>
      </c>
      <c r="AD34">
        <f t="shared" si="2"/>
        <v>0</v>
      </c>
      <c r="AE34">
        <f t="shared" si="2"/>
        <v>0</v>
      </c>
      <c r="AF34">
        <f t="shared" si="2"/>
        <v>0</v>
      </c>
      <c r="AG34">
        <f t="shared" si="2"/>
        <v>0</v>
      </c>
      <c r="AH34">
        <f t="shared" si="2"/>
        <v>0</v>
      </c>
      <c r="AI34">
        <f t="shared" si="2"/>
        <v>0</v>
      </c>
    </row>
    <row r="35" spans="2:35">
      <c r="B35" s="1">
        <v>40298</v>
      </c>
      <c r="C35">
        <f t="shared" si="1"/>
        <v>43908.806216626173</v>
      </c>
      <c r="D35">
        <f t="shared" si="3"/>
        <v>2364.0283333328198</v>
      </c>
      <c r="E35">
        <f t="shared" si="2"/>
        <v>5075.9698483465609</v>
      </c>
      <c r="F35">
        <f t="shared" si="2"/>
        <v>0</v>
      </c>
      <c r="G35">
        <f t="shared" si="2"/>
        <v>0</v>
      </c>
      <c r="H35">
        <f t="shared" si="2"/>
        <v>1477.6169170872001</v>
      </c>
      <c r="I35">
        <f t="shared" si="2"/>
        <v>0</v>
      </c>
      <c r="J35">
        <f t="shared" si="2"/>
        <v>0</v>
      </c>
      <c r="K35">
        <f t="shared" si="2"/>
        <v>1081.5331404922347</v>
      </c>
      <c r="L35">
        <f t="shared" si="2"/>
        <v>416.54174025908799</v>
      </c>
      <c r="M35">
        <f t="shared" si="2"/>
        <v>1046.0477475242876</v>
      </c>
      <c r="N35">
        <f t="shared" si="2"/>
        <v>796.9276088892799</v>
      </c>
      <c r="O35">
        <f t="shared" si="2"/>
        <v>2757.4106384979814</v>
      </c>
      <c r="P35">
        <f t="shared" si="2"/>
        <v>1430.8866857343601</v>
      </c>
      <c r="Q35">
        <f t="shared" si="2"/>
        <v>8738.8971493857098</v>
      </c>
      <c r="R35">
        <f t="shared" si="2"/>
        <v>6218.0491877827753</v>
      </c>
      <c r="S35">
        <f t="shared" si="2"/>
        <v>0</v>
      </c>
      <c r="T35">
        <f t="shared" si="2"/>
        <v>117.85374627905202</v>
      </c>
      <c r="U35">
        <f t="shared" si="2"/>
        <v>12387.043473014824</v>
      </c>
      <c r="V35">
        <f t="shared" si="2"/>
        <v>0</v>
      </c>
      <c r="W35">
        <f t="shared" si="2"/>
        <v>0</v>
      </c>
      <c r="X35">
        <f t="shared" si="2"/>
        <v>0</v>
      </c>
      <c r="Y35">
        <f t="shared" si="2"/>
        <v>0</v>
      </c>
      <c r="Z35">
        <f t="shared" si="2"/>
        <v>0</v>
      </c>
      <c r="AA35">
        <f t="shared" si="2"/>
        <v>0</v>
      </c>
      <c r="AB35">
        <f t="shared" si="2"/>
        <v>0</v>
      </c>
      <c r="AC35">
        <f t="shared" si="2"/>
        <v>0</v>
      </c>
      <c r="AD35">
        <f t="shared" si="2"/>
        <v>0</v>
      </c>
      <c r="AE35">
        <f t="shared" si="2"/>
        <v>0</v>
      </c>
      <c r="AF35">
        <f t="shared" si="2"/>
        <v>0</v>
      </c>
      <c r="AG35">
        <f t="shared" si="2"/>
        <v>0</v>
      </c>
      <c r="AH35">
        <f t="shared" si="2"/>
        <v>0</v>
      </c>
      <c r="AI35">
        <f t="shared" si="2"/>
        <v>0</v>
      </c>
    </row>
    <row r="36" spans="2:35">
      <c r="B36" s="1">
        <v>40329</v>
      </c>
      <c r="C36">
        <f t="shared" si="1"/>
        <v>21473.949558340726</v>
      </c>
      <c r="D36">
        <f t="shared" si="3"/>
        <v>644.73499999985995</v>
      </c>
      <c r="E36">
        <f t="shared" si="2"/>
        <v>1455.1113565260141</v>
      </c>
      <c r="F36">
        <f t="shared" si="2"/>
        <v>0</v>
      </c>
      <c r="G36">
        <f t="shared" si="2"/>
        <v>0</v>
      </c>
      <c r="H36">
        <f t="shared" si="2"/>
        <v>0</v>
      </c>
      <c r="I36">
        <f t="shared" si="2"/>
        <v>0</v>
      </c>
      <c r="J36">
        <f t="shared" si="2"/>
        <v>0</v>
      </c>
      <c r="K36">
        <f t="shared" si="2"/>
        <v>0</v>
      </c>
      <c r="L36">
        <f t="shared" si="2"/>
        <v>390.50788149289497</v>
      </c>
      <c r="M36">
        <f t="shared" si="2"/>
        <v>1111.4257317445556</v>
      </c>
      <c r="N36">
        <f t="shared" si="2"/>
        <v>579.58371555583994</v>
      </c>
      <c r="O36">
        <f t="shared" si="2"/>
        <v>2205.9285107983851</v>
      </c>
      <c r="P36">
        <f t="shared" si="2"/>
        <v>1376.5492166558402</v>
      </c>
      <c r="Q36">
        <f t="shared" si="2"/>
        <v>7348.6180574379832</v>
      </c>
      <c r="R36">
        <f t="shared" si="2"/>
        <v>3730.8295126696648</v>
      </c>
      <c r="S36">
        <f t="shared" si="2"/>
        <v>0</v>
      </c>
      <c r="T36">
        <f t="shared" si="2"/>
        <v>50.508748405308005</v>
      </c>
      <c r="U36">
        <f t="shared" si="2"/>
        <v>2574.9696567532428</v>
      </c>
      <c r="V36">
        <f t="shared" si="2"/>
        <v>5.1821703011359999</v>
      </c>
      <c r="W36">
        <f t="shared" si="2"/>
        <v>0</v>
      </c>
      <c r="X36">
        <f t="shared" si="2"/>
        <v>0</v>
      </c>
      <c r="Y36">
        <f t="shared" si="2"/>
        <v>0</v>
      </c>
      <c r="Z36">
        <f t="shared" si="2"/>
        <v>0</v>
      </c>
      <c r="AA36">
        <f t="shared" si="2"/>
        <v>0</v>
      </c>
      <c r="AB36">
        <f t="shared" si="2"/>
        <v>0</v>
      </c>
      <c r="AC36">
        <f t="shared" si="2"/>
        <v>0</v>
      </c>
      <c r="AD36">
        <f t="shared" si="2"/>
        <v>0</v>
      </c>
      <c r="AE36">
        <f t="shared" si="2"/>
        <v>0</v>
      </c>
      <c r="AF36">
        <f t="shared" si="2"/>
        <v>0</v>
      </c>
      <c r="AG36">
        <f t="shared" si="2"/>
        <v>0</v>
      </c>
      <c r="AH36">
        <f t="shared" si="2"/>
        <v>0</v>
      </c>
      <c r="AI36">
        <f t="shared" si="2"/>
        <v>0</v>
      </c>
    </row>
    <row r="37" spans="2:35">
      <c r="B37" s="1">
        <v>40359</v>
      </c>
      <c r="C37">
        <f t="shared" si="1"/>
        <v>50375.660666971591</v>
      </c>
      <c r="D37">
        <f t="shared" si="3"/>
        <v>675.43666666651995</v>
      </c>
      <c r="E37">
        <f t="shared" si="2"/>
        <v>3857.7370847433863</v>
      </c>
      <c r="F37">
        <f t="shared" si="2"/>
        <v>0</v>
      </c>
      <c r="G37">
        <f t="shared" si="2"/>
        <v>0</v>
      </c>
      <c r="H37">
        <f t="shared" si="2"/>
        <v>630.16015581660008</v>
      </c>
      <c r="I37">
        <f t="shared" si="2"/>
        <v>0</v>
      </c>
      <c r="J37">
        <f t="shared" si="2"/>
        <v>0</v>
      </c>
      <c r="K37">
        <f t="shared" si="2"/>
        <v>772.52367178016766</v>
      </c>
      <c r="L37">
        <f t="shared" si="2"/>
        <v>702.91418668721099</v>
      </c>
      <c r="M37">
        <f t="shared" si="2"/>
        <v>1765.2055739472353</v>
      </c>
      <c r="N37">
        <f t="shared" si="2"/>
        <v>1086.7194666671999</v>
      </c>
      <c r="O37">
        <f t="shared" si="2"/>
        <v>4136.1159577469716</v>
      </c>
      <c r="P37">
        <f t="shared" si="2"/>
        <v>2463.2985982262398</v>
      </c>
      <c r="Q37">
        <f t="shared" si="2"/>
        <v>13505.568321777915</v>
      </c>
      <c r="R37">
        <f t="shared" si="2"/>
        <v>9948.8787004524402</v>
      </c>
      <c r="S37">
        <f t="shared" si="2"/>
        <v>0</v>
      </c>
      <c r="T37">
        <f t="shared" si="2"/>
        <v>656.61372926900401</v>
      </c>
      <c r="U37">
        <f t="shared" si="2"/>
        <v>15.993600352504615</v>
      </c>
      <c r="V37">
        <f t="shared" si="2"/>
        <v>3308.8157372753358</v>
      </c>
      <c r="W37">
        <f t="shared" si="2"/>
        <v>0</v>
      </c>
      <c r="X37">
        <f t="shared" si="2"/>
        <v>0</v>
      </c>
      <c r="Y37">
        <f t="shared" si="2"/>
        <v>0</v>
      </c>
      <c r="Z37">
        <f t="shared" si="2"/>
        <v>0</v>
      </c>
      <c r="AA37">
        <f t="shared" si="2"/>
        <v>6849.6792155628591</v>
      </c>
      <c r="AB37">
        <f t="shared" si="2"/>
        <v>0</v>
      </c>
      <c r="AC37">
        <f t="shared" si="2"/>
        <v>0</v>
      </c>
      <c r="AD37">
        <f t="shared" si="2"/>
        <v>0</v>
      </c>
      <c r="AE37">
        <f t="shared" si="2"/>
        <v>0</v>
      </c>
      <c r="AF37">
        <f t="shared" si="2"/>
        <v>0</v>
      </c>
      <c r="AG37">
        <f t="shared" si="2"/>
        <v>0</v>
      </c>
      <c r="AH37">
        <f t="shared" si="2"/>
        <v>0</v>
      </c>
      <c r="AI37">
        <f t="shared" si="2"/>
        <v>0</v>
      </c>
    </row>
    <row r="38" spans="2:35">
      <c r="B38" s="1">
        <v>40390</v>
      </c>
      <c r="C38">
        <f t="shared" si="1"/>
        <v>47164.871376307477</v>
      </c>
      <c r="D38">
        <f t="shared" si="3"/>
        <v>1381.5749999996999</v>
      </c>
      <c r="E38">
        <f t="shared" si="2"/>
        <v>5752.765828126102</v>
      </c>
      <c r="F38">
        <f t="shared" si="2"/>
        <v>1485.3343550443201</v>
      </c>
      <c r="G38">
        <f t="shared" si="2"/>
        <v>6045.3972400334142</v>
      </c>
      <c r="H38">
        <f t="shared" si="2"/>
        <v>2846.5855314474002</v>
      </c>
      <c r="I38">
        <f t="shared" si="2"/>
        <v>6120.9583014374266</v>
      </c>
      <c r="J38">
        <f t="shared" si="2"/>
        <v>0</v>
      </c>
      <c r="K38">
        <f t="shared" si="2"/>
        <v>957.92935300740794</v>
      </c>
      <c r="L38">
        <f t="shared" si="2"/>
        <v>260.33858766192998</v>
      </c>
      <c r="M38">
        <f t="shared" si="2"/>
        <v>1307.5596844053596</v>
      </c>
      <c r="N38">
        <f t="shared" si="2"/>
        <v>579.58371555583994</v>
      </c>
      <c r="O38">
        <f t="shared" si="2"/>
        <v>2205.9285107983851</v>
      </c>
      <c r="P38">
        <f t="shared" si="2"/>
        <v>1394.6617063486801</v>
      </c>
      <c r="Q38">
        <f t="shared" si="2"/>
        <v>7646.5350057124961</v>
      </c>
      <c r="R38">
        <f t="shared" si="2"/>
        <v>8083.4639441176078</v>
      </c>
      <c r="S38">
        <f t="shared" si="2"/>
        <v>0</v>
      </c>
      <c r="T38">
        <f t="shared" si="2"/>
        <v>370.39748830559205</v>
      </c>
      <c r="U38">
        <f t="shared" si="2"/>
        <v>711.71521568645539</v>
      </c>
      <c r="V38">
        <f t="shared" si="2"/>
        <v>0</v>
      </c>
      <c r="W38">
        <f t="shared" si="2"/>
        <v>0</v>
      </c>
      <c r="X38">
        <f t="shared" si="2"/>
        <v>8.7822222222199997</v>
      </c>
      <c r="Y38">
        <f t="shared" si="2"/>
        <v>0</v>
      </c>
      <c r="Z38">
        <f t="shared" si="2"/>
        <v>0</v>
      </c>
      <c r="AA38">
        <f t="shared" si="2"/>
        <v>5.3596863971540367</v>
      </c>
      <c r="AB38">
        <f t="shared" si="2"/>
        <v>0</v>
      </c>
      <c r="AC38">
        <f t="shared" si="2"/>
        <v>0</v>
      </c>
      <c r="AD38">
        <f t="shared" si="2"/>
        <v>0</v>
      </c>
      <c r="AE38">
        <f t="shared" si="2"/>
        <v>0</v>
      </c>
      <c r="AF38">
        <f t="shared" si="2"/>
        <v>0</v>
      </c>
      <c r="AG38">
        <f t="shared" si="2"/>
        <v>0</v>
      </c>
      <c r="AH38">
        <f t="shared" si="2"/>
        <v>0</v>
      </c>
      <c r="AI38">
        <f t="shared" si="2"/>
        <v>0</v>
      </c>
    </row>
    <row r="39" spans="2:35">
      <c r="B39" s="1">
        <v>40421</v>
      </c>
      <c r="C39">
        <f t="shared" si="1"/>
        <v>48546.594315861905</v>
      </c>
      <c r="D39">
        <f t="shared" si="3"/>
        <v>1381.5749999996999</v>
      </c>
      <c r="E39">
        <f t="shared" si="2"/>
        <v>2267.2665322614639</v>
      </c>
      <c r="F39">
        <f t="shared" si="2"/>
        <v>6211.3982120035207</v>
      </c>
      <c r="G39">
        <f t="shared" si="2"/>
        <v>4030.2648266889428</v>
      </c>
      <c r="H39">
        <f t="shared" si="2"/>
        <v>1977.3991096314001</v>
      </c>
      <c r="I39">
        <f t="shared" si="2"/>
        <v>3366.5270657905849</v>
      </c>
      <c r="J39">
        <f t="shared" si="2"/>
        <v>6467.0903704644161</v>
      </c>
      <c r="K39">
        <f t="shared" si="2"/>
        <v>6612.8026304382347</v>
      </c>
      <c r="L39">
        <f t="shared" si="2"/>
        <v>390.50788149289497</v>
      </c>
      <c r="M39">
        <f t="shared" si="2"/>
        <v>980.66976330401963</v>
      </c>
      <c r="N39">
        <f t="shared" si="2"/>
        <v>507.13575111135992</v>
      </c>
      <c r="O39">
        <f t="shared" si="2"/>
        <v>1930.187446948587</v>
      </c>
      <c r="P39">
        <f t="shared" si="2"/>
        <v>1141.0868506489201</v>
      </c>
      <c r="Q39">
        <f t="shared" si="2"/>
        <v>6256.2559137647695</v>
      </c>
      <c r="R39">
        <f t="shared" si="2"/>
        <v>4974.4393502262201</v>
      </c>
      <c r="S39">
        <f t="shared" si="2"/>
        <v>0</v>
      </c>
      <c r="T39">
        <f t="shared" si="2"/>
        <v>33.672498936872003</v>
      </c>
      <c r="U39">
        <f t="shared" si="2"/>
        <v>0</v>
      </c>
      <c r="V39">
        <f t="shared" si="2"/>
        <v>12.95542575284</v>
      </c>
      <c r="W39">
        <f t="shared" si="2"/>
        <v>0</v>
      </c>
      <c r="X39">
        <f t="shared" si="2"/>
        <v>0</v>
      </c>
      <c r="Y39">
        <f t="shared" si="2"/>
        <v>0</v>
      </c>
      <c r="Z39">
        <f t="shared" si="2"/>
        <v>0</v>
      </c>
      <c r="AA39">
        <f t="shared" ref="E39:AI45" si="4">AA14*AA$24</f>
        <v>5.3596863971540367</v>
      </c>
      <c r="AB39">
        <f t="shared" si="4"/>
        <v>0</v>
      </c>
      <c r="AC39">
        <f t="shared" si="4"/>
        <v>0</v>
      </c>
      <c r="AD39">
        <f t="shared" si="4"/>
        <v>0</v>
      </c>
      <c r="AE39">
        <f t="shared" si="4"/>
        <v>0</v>
      </c>
      <c r="AF39">
        <f t="shared" si="4"/>
        <v>0</v>
      </c>
      <c r="AG39">
        <f t="shared" si="4"/>
        <v>0</v>
      </c>
      <c r="AH39">
        <f t="shared" si="4"/>
        <v>0</v>
      </c>
      <c r="AI39">
        <f t="shared" si="4"/>
        <v>0</v>
      </c>
    </row>
    <row r="40" spans="2:35">
      <c r="B40" s="1">
        <v>40451</v>
      </c>
      <c r="C40">
        <f t="shared" si="1"/>
        <v>68864.027917223953</v>
      </c>
      <c r="D40">
        <f t="shared" si="3"/>
        <v>905.69916666646998</v>
      </c>
      <c r="E40">
        <f t="shared" si="4"/>
        <v>3823.897285754409</v>
      </c>
      <c r="F40">
        <f t="shared" si="4"/>
        <v>1395.3140911022401</v>
      </c>
      <c r="G40">
        <f t="shared" si="4"/>
        <v>5862.203384274826</v>
      </c>
      <c r="H40">
        <f t="shared" si="4"/>
        <v>673.6194769074001</v>
      </c>
      <c r="I40">
        <f t="shared" si="4"/>
        <v>4743.7426836140057</v>
      </c>
      <c r="J40">
        <f t="shared" si="4"/>
        <v>22994.099094984591</v>
      </c>
      <c r="K40">
        <f t="shared" si="4"/>
        <v>0</v>
      </c>
      <c r="L40">
        <f t="shared" si="4"/>
        <v>650.84646915482494</v>
      </c>
      <c r="M40">
        <f t="shared" si="4"/>
        <v>1634.4496055066993</v>
      </c>
      <c r="N40">
        <f t="shared" si="4"/>
        <v>941.82353777823994</v>
      </c>
      <c r="O40">
        <f t="shared" si="4"/>
        <v>3584.6338300473758</v>
      </c>
      <c r="P40">
        <f t="shared" si="4"/>
        <v>2046.71133529092</v>
      </c>
      <c r="Q40">
        <f t="shared" si="4"/>
        <v>10327.787540183112</v>
      </c>
      <c r="R40">
        <f t="shared" si="4"/>
        <v>8083.4639441176078</v>
      </c>
      <c r="S40">
        <f t="shared" si="4"/>
        <v>0</v>
      </c>
      <c r="T40">
        <f t="shared" si="4"/>
        <v>84.181247342180001</v>
      </c>
      <c r="U40">
        <f t="shared" si="4"/>
        <v>1111.5552244990706</v>
      </c>
      <c r="V40">
        <f t="shared" si="4"/>
        <v>0</v>
      </c>
      <c r="W40">
        <f t="shared" si="4"/>
        <v>0</v>
      </c>
      <c r="X40">
        <f t="shared" si="4"/>
        <v>0</v>
      </c>
      <c r="Y40">
        <f t="shared" si="4"/>
        <v>0</v>
      </c>
      <c r="Z40">
        <f t="shared" si="4"/>
        <v>0</v>
      </c>
      <c r="AA40">
        <f t="shared" si="4"/>
        <v>0</v>
      </c>
      <c r="AB40">
        <f t="shared" si="4"/>
        <v>0</v>
      </c>
      <c r="AC40">
        <f t="shared" si="4"/>
        <v>0</v>
      </c>
      <c r="AD40">
        <f t="shared" si="4"/>
        <v>0</v>
      </c>
      <c r="AE40">
        <f t="shared" si="4"/>
        <v>0</v>
      </c>
      <c r="AF40">
        <f t="shared" si="4"/>
        <v>0</v>
      </c>
      <c r="AG40">
        <f t="shared" si="4"/>
        <v>0</v>
      </c>
      <c r="AH40">
        <f t="shared" si="4"/>
        <v>0</v>
      </c>
      <c r="AI40">
        <f t="shared" si="4"/>
        <v>0</v>
      </c>
    </row>
    <row r="41" spans="2:35">
      <c r="B41" s="1">
        <v>40482</v>
      </c>
      <c r="C41">
        <f t="shared" si="1"/>
        <v>60436.059308808392</v>
      </c>
      <c r="D41">
        <f t="shared" si="3"/>
        <v>782.89249999982997</v>
      </c>
      <c r="E41">
        <f t="shared" si="4"/>
        <v>1928.8685423716931</v>
      </c>
      <c r="F41">
        <f t="shared" si="4"/>
        <v>765.17224350768004</v>
      </c>
      <c r="G41">
        <f t="shared" si="4"/>
        <v>3114.2955478960012</v>
      </c>
      <c r="H41">
        <f t="shared" si="4"/>
        <v>3520.2050083548002</v>
      </c>
      <c r="I41">
        <f t="shared" si="4"/>
        <v>24789.881120821577</v>
      </c>
      <c r="J41">
        <f t="shared" si="4"/>
        <v>3353.3061180185859</v>
      </c>
      <c r="K41">
        <f t="shared" si="4"/>
        <v>0</v>
      </c>
      <c r="L41">
        <f t="shared" si="4"/>
        <v>468.60945779147397</v>
      </c>
      <c r="M41">
        <f t="shared" si="4"/>
        <v>1176.8037159648236</v>
      </c>
      <c r="N41">
        <f t="shared" si="4"/>
        <v>652.03168000031997</v>
      </c>
      <c r="O41">
        <f t="shared" si="4"/>
        <v>2481.6695746481832</v>
      </c>
      <c r="P41">
        <f t="shared" si="4"/>
        <v>1430.8866857343601</v>
      </c>
      <c r="Q41">
        <f t="shared" si="4"/>
        <v>8738.8971493857098</v>
      </c>
      <c r="R41">
        <f t="shared" si="4"/>
        <v>6839.8541065610525</v>
      </c>
      <c r="S41">
        <f t="shared" si="4"/>
        <v>0</v>
      </c>
      <c r="T41">
        <f t="shared" si="4"/>
        <v>16.836249468436002</v>
      </c>
      <c r="U41">
        <f t="shared" si="4"/>
        <v>375.84960828385846</v>
      </c>
      <c r="V41">
        <f t="shared" si="4"/>
        <v>0</v>
      </c>
      <c r="W41">
        <f t="shared" si="4"/>
        <v>0</v>
      </c>
      <c r="X41">
        <f t="shared" si="4"/>
        <v>0</v>
      </c>
      <c r="Y41">
        <f t="shared" si="4"/>
        <v>0</v>
      </c>
      <c r="Z41">
        <f t="shared" si="4"/>
        <v>0</v>
      </c>
      <c r="AA41">
        <f t="shared" si="4"/>
        <v>0</v>
      </c>
      <c r="AB41">
        <f t="shared" si="4"/>
        <v>0</v>
      </c>
      <c r="AC41">
        <f t="shared" si="4"/>
        <v>0</v>
      </c>
      <c r="AD41">
        <f t="shared" si="4"/>
        <v>0</v>
      </c>
      <c r="AE41">
        <f t="shared" si="4"/>
        <v>0</v>
      </c>
      <c r="AF41">
        <f t="shared" si="4"/>
        <v>0</v>
      </c>
      <c r="AG41">
        <f t="shared" si="4"/>
        <v>0</v>
      </c>
      <c r="AH41">
        <f t="shared" si="4"/>
        <v>0</v>
      </c>
      <c r="AI41">
        <f t="shared" si="4"/>
        <v>0</v>
      </c>
    </row>
    <row r="42" spans="2:35">
      <c r="B42" s="1">
        <v>40512</v>
      </c>
      <c r="C42">
        <f t="shared" si="1"/>
        <v>16381.152723239982</v>
      </c>
      <c r="D42">
        <f t="shared" si="3"/>
        <v>844.29583333314997</v>
      </c>
      <c r="E42">
        <f t="shared" si="4"/>
        <v>2165.7471352945327</v>
      </c>
      <c r="F42">
        <f t="shared" si="4"/>
        <v>0</v>
      </c>
      <c r="G42">
        <f t="shared" si="4"/>
        <v>0</v>
      </c>
      <c r="H42">
        <f t="shared" si="4"/>
        <v>0</v>
      </c>
      <c r="I42">
        <f t="shared" si="4"/>
        <v>0</v>
      </c>
      <c r="J42">
        <f t="shared" si="4"/>
        <v>479.04373114551231</v>
      </c>
      <c r="K42">
        <f t="shared" si="4"/>
        <v>0</v>
      </c>
      <c r="L42">
        <f t="shared" si="4"/>
        <v>260.33858766192998</v>
      </c>
      <c r="M42">
        <f t="shared" si="4"/>
        <v>653.77984220267979</v>
      </c>
      <c r="N42">
        <f t="shared" si="4"/>
        <v>434.68778666687996</v>
      </c>
      <c r="O42">
        <f t="shared" si="4"/>
        <v>1654.4463830987888</v>
      </c>
      <c r="P42">
        <f t="shared" si="4"/>
        <v>923.73697433484006</v>
      </c>
      <c r="Q42">
        <f t="shared" si="4"/>
        <v>5064.5881206667182</v>
      </c>
      <c r="R42">
        <f t="shared" si="4"/>
        <v>3730.8295126696648</v>
      </c>
      <c r="S42">
        <f t="shared" si="4"/>
        <v>0</v>
      </c>
      <c r="T42">
        <f t="shared" si="4"/>
        <v>67.344997873744006</v>
      </c>
      <c r="U42">
        <f t="shared" si="4"/>
        <v>0</v>
      </c>
      <c r="V42">
        <f t="shared" si="4"/>
        <v>0</v>
      </c>
      <c r="W42">
        <f t="shared" si="4"/>
        <v>0</v>
      </c>
      <c r="X42">
        <f t="shared" si="4"/>
        <v>0</v>
      </c>
      <c r="Y42">
        <f t="shared" si="4"/>
        <v>0</v>
      </c>
      <c r="Z42">
        <f t="shared" si="4"/>
        <v>0</v>
      </c>
      <c r="AA42">
        <f t="shared" si="4"/>
        <v>0</v>
      </c>
      <c r="AB42">
        <f t="shared" si="4"/>
        <v>102.31381829154201</v>
      </c>
      <c r="AC42">
        <f t="shared" si="4"/>
        <v>0</v>
      </c>
      <c r="AD42">
        <f t="shared" si="4"/>
        <v>0</v>
      </c>
      <c r="AE42">
        <f t="shared" si="4"/>
        <v>0</v>
      </c>
      <c r="AF42">
        <f t="shared" si="4"/>
        <v>0</v>
      </c>
      <c r="AG42">
        <f t="shared" si="4"/>
        <v>0</v>
      </c>
      <c r="AH42">
        <f t="shared" si="4"/>
        <v>0</v>
      </c>
      <c r="AI42">
        <f t="shared" si="4"/>
        <v>0</v>
      </c>
    </row>
    <row r="43" spans="2:35">
      <c r="B43" s="1">
        <v>40543</v>
      </c>
      <c r="C43">
        <f t="shared" si="1"/>
        <v>47129.539312683308</v>
      </c>
      <c r="D43">
        <f t="shared" si="3"/>
        <v>1120.6108333330899</v>
      </c>
      <c r="E43">
        <f t="shared" si="4"/>
        <v>2470.3053261953264</v>
      </c>
      <c r="F43">
        <f t="shared" si="4"/>
        <v>0</v>
      </c>
      <c r="G43">
        <f t="shared" si="4"/>
        <v>0</v>
      </c>
      <c r="H43">
        <f t="shared" si="4"/>
        <v>21.729660545400002</v>
      </c>
      <c r="I43">
        <f t="shared" si="4"/>
        <v>0</v>
      </c>
      <c r="J43">
        <f t="shared" si="4"/>
        <v>23233.620960557346</v>
      </c>
      <c r="K43">
        <f t="shared" si="4"/>
        <v>0</v>
      </c>
      <c r="L43">
        <f t="shared" si="4"/>
        <v>182.237011363351</v>
      </c>
      <c r="M43">
        <f t="shared" si="4"/>
        <v>457.64588954187582</v>
      </c>
      <c r="N43">
        <f t="shared" si="4"/>
        <v>434.68778666687996</v>
      </c>
      <c r="O43">
        <f t="shared" si="4"/>
        <v>1654.4463830987888</v>
      </c>
      <c r="P43">
        <f t="shared" si="4"/>
        <v>959.96195372052</v>
      </c>
      <c r="Q43">
        <f t="shared" si="4"/>
        <v>3575.003379294154</v>
      </c>
      <c r="R43">
        <f t="shared" si="4"/>
        <v>1865.4147563348324</v>
      </c>
      <c r="S43">
        <f t="shared" si="4"/>
        <v>0</v>
      </c>
      <c r="T43">
        <f t="shared" si="4"/>
        <v>33.672498936872003</v>
      </c>
      <c r="U43">
        <f t="shared" si="4"/>
        <v>11115.552244990708</v>
      </c>
      <c r="V43">
        <f t="shared" si="4"/>
        <v>0</v>
      </c>
      <c r="W43">
        <f t="shared" si="4"/>
        <v>0</v>
      </c>
      <c r="X43">
        <f t="shared" si="4"/>
        <v>0</v>
      </c>
      <c r="Y43">
        <f t="shared" si="4"/>
        <v>0</v>
      </c>
      <c r="Z43">
        <f t="shared" si="4"/>
        <v>0</v>
      </c>
      <c r="AA43">
        <f t="shared" si="4"/>
        <v>0</v>
      </c>
      <c r="AB43">
        <f t="shared" si="4"/>
        <v>4.650628104161</v>
      </c>
      <c r="AC43">
        <f t="shared" si="4"/>
        <v>0</v>
      </c>
      <c r="AD43">
        <f t="shared" si="4"/>
        <v>0</v>
      </c>
      <c r="AE43">
        <f t="shared" si="4"/>
        <v>0</v>
      </c>
      <c r="AF43">
        <f t="shared" si="4"/>
        <v>0</v>
      </c>
      <c r="AG43">
        <f t="shared" si="4"/>
        <v>0</v>
      </c>
      <c r="AH43">
        <f t="shared" si="4"/>
        <v>0</v>
      </c>
      <c r="AI43">
        <f t="shared" si="4"/>
        <v>0</v>
      </c>
    </row>
    <row r="44" spans="2:35">
      <c r="B44" s="1">
        <v>40574</v>
      </c>
      <c r="C44">
        <f t="shared" si="1"/>
        <v>35323.018617542708</v>
      </c>
      <c r="D44">
        <f t="shared" si="3"/>
        <v>2057.0116666662198</v>
      </c>
      <c r="E44">
        <f t="shared" si="4"/>
        <v>4534.5330645229278</v>
      </c>
      <c r="F44">
        <f t="shared" si="4"/>
        <v>675.15197956560007</v>
      </c>
      <c r="G44">
        <f t="shared" si="4"/>
        <v>2747.9078363788249</v>
      </c>
      <c r="H44">
        <f t="shared" si="4"/>
        <v>0</v>
      </c>
      <c r="I44">
        <f t="shared" si="4"/>
        <v>0</v>
      </c>
      <c r="J44">
        <f t="shared" si="4"/>
        <v>0</v>
      </c>
      <c r="K44">
        <f t="shared" si="4"/>
        <v>0</v>
      </c>
      <c r="L44">
        <f t="shared" si="4"/>
        <v>182.237011363351</v>
      </c>
      <c r="M44">
        <f t="shared" si="4"/>
        <v>457.64588954187582</v>
      </c>
      <c r="N44">
        <f t="shared" si="4"/>
        <v>869.37557333375992</v>
      </c>
      <c r="O44">
        <f t="shared" si="4"/>
        <v>3308.8927661975777</v>
      </c>
      <c r="P44">
        <f t="shared" si="4"/>
        <v>1938.03639713388</v>
      </c>
      <c r="Q44">
        <f t="shared" si="4"/>
        <v>10427.093189607949</v>
      </c>
      <c r="R44">
        <f t="shared" si="4"/>
        <v>8083.4639441176078</v>
      </c>
      <c r="S44">
        <f t="shared" si="4"/>
        <v>0</v>
      </c>
      <c r="T44">
        <f t="shared" si="4"/>
        <v>33.672498936872003</v>
      </c>
      <c r="U44">
        <f t="shared" si="4"/>
        <v>7.9968001762523073</v>
      </c>
      <c r="V44">
        <f t="shared" si="4"/>
        <v>0</v>
      </c>
      <c r="W44">
        <f t="shared" si="4"/>
        <v>0</v>
      </c>
      <c r="X44">
        <f t="shared" si="4"/>
        <v>0</v>
      </c>
      <c r="Y44">
        <f t="shared" si="4"/>
        <v>0</v>
      </c>
      <c r="Z44">
        <f t="shared" si="4"/>
        <v>0</v>
      </c>
      <c r="AA44">
        <f t="shared" si="4"/>
        <v>0</v>
      </c>
      <c r="AB44">
        <f t="shared" si="4"/>
        <v>0</v>
      </c>
      <c r="AC44">
        <f t="shared" si="4"/>
        <v>0</v>
      </c>
      <c r="AD44">
        <f t="shared" si="4"/>
        <v>0</v>
      </c>
      <c r="AE44">
        <f t="shared" si="4"/>
        <v>0</v>
      </c>
      <c r="AF44">
        <f t="shared" si="4"/>
        <v>0</v>
      </c>
      <c r="AG44">
        <f t="shared" si="4"/>
        <v>0</v>
      </c>
      <c r="AH44">
        <f t="shared" si="4"/>
        <v>0</v>
      </c>
      <c r="AI44">
        <f t="shared" si="4"/>
        <v>0</v>
      </c>
    </row>
    <row r="45" spans="2:35">
      <c r="B45" s="1">
        <v>40602</v>
      </c>
      <c r="C45">
        <f t="shared" si="1"/>
        <v>50330.238547575864</v>
      </c>
      <c r="D45">
        <f t="shared" si="3"/>
        <v>1182.0141666664099</v>
      </c>
      <c r="E45">
        <f t="shared" si="4"/>
        <v>2605.6645221512345</v>
      </c>
      <c r="F45">
        <f t="shared" si="4"/>
        <v>2115.4762026388803</v>
      </c>
      <c r="G45">
        <f t="shared" si="4"/>
        <v>4946.2341054818844</v>
      </c>
      <c r="H45">
        <f t="shared" si="4"/>
        <v>3455.0160267186002</v>
      </c>
      <c r="I45">
        <f t="shared" si="4"/>
        <v>6886.0780891171053</v>
      </c>
      <c r="J45">
        <f t="shared" si="4"/>
        <v>0</v>
      </c>
      <c r="K45">
        <f t="shared" si="4"/>
        <v>0</v>
      </c>
      <c r="L45">
        <f t="shared" si="4"/>
        <v>650.84646915482494</v>
      </c>
      <c r="M45">
        <f t="shared" si="4"/>
        <v>1569.0716212864313</v>
      </c>
      <c r="N45">
        <f t="shared" si="4"/>
        <v>869.37557333375992</v>
      </c>
      <c r="O45">
        <f t="shared" si="4"/>
        <v>3308.8927661975777</v>
      </c>
      <c r="P45">
        <f t="shared" si="4"/>
        <v>1901.8114177482</v>
      </c>
      <c r="Q45">
        <f t="shared" si="4"/>
        <v>12313.900528679864</v>
      </c>
      <c r="R45">
        <f t="shared" si="4"/>
        <v>8083.4639441176078</v>
      </c>
      <c r="S45">
        <f t="shared" si="4"/>
        <v>0</v>
      </c>
      <c r="T45">
        <f t="shared" si="4"/>
        <v>437.74248617933603</v>
      </c>
      <c r="U45">
        <f t="shared" si="4"/>
        <v>0</v>
      </c>
      <c r="V45">
        <f t="shared" si="4"/>
        <v>0</v>
      </c>
      <c r="W45">
        <f t="shared" si="4"/>
        <v>0</v>
      </c>
      <c r="X45">
        <f t="shared" si="4"/>
        <v>0</v>
      </c>
      <c r="Y45">
        <f t="shared" si="4"/>
        <v>0</v>
      </c>
      <c r="Z45">
        <f t="shared" si="4"/>
        <v>0</v>
      </c>
      <c r="AA45">
        <f t="shared" si="4"/>
        <v>0</v>
      </c>
      <c r="AB45">
        <f t="shared" si="4"/>
        <v>4.650628104161</v>
      </c>
      <c r="AC45">
        <f t="shared" si="4"/>
        <v>0</v>
      </c>
      <c r="AD45">
        <f t="shared" si="4"/>
        <v>0</v>
      </c>
      <c r="AE45">
        <f t="shared" si="4"/>
        <v>0</v>
      </c>
      <c r="AF45">
        <f t="shared" si="4"/>
        <v>0</v>
      </c>
      <c r="AG45">
        <f t="shared" si="4"/>
        <v>0</v>
      </c>
      <c r="AH45">
        <f t="shared" si="4"/>
        <v>0</v>
      </c>
      <c r="AI45">
        <f t="shared" si="4"/>
        <v>0</v>
      </c>
    </row>
    <row r="48" spans="2:35">
      <c r="B48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chr_lengths</vt:lpstr>
      <vt:lpstr>Sheet3</vt:lpstr>
      <vt:lpstr>chrNorm</vt:lpstr>
    </vt:vector>
  </TitlesOfParts>
  <Company>BC Genome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Long</dc:creator>
  <cp:lastModifiedBy>rcorbett</cp:lastModifiedBy>
  <cp:lastPrinted>2015-03-19T22:06:07Z</cp:lastPrinted>
  <dcterms:created xsi:type="dcterms:W3CDTF">2014-12-12T18:32:11Z</dcterms:created>
  <dcterms:modified xsi:type="dcterms:W3CDTF">2015-03-20T20:56:55Z</dcterms:modified>
</cp:coreProperties>
</file>